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T:\Corporate Strategy\Pricing and Regulation\01. IPP25 Modelling\01 Pricing Model Repopulated\Customer Calculator\"/>
    </mc:Choice>
  </mc:AlternateContent>
  <xr:revisionPtr revIDLastSave="0" documentId="14_{18EC9A43-E291-4C54-B611-752F66F38F75}" xr6:coauthVersionLast="47" xr6:coauthVersionMax="47" xr10:uidLastSave="{00000000-0000-0000-0000-000000000000}"/>
  <workbookProtection workbookAlgorithmName="SHA-512" workbookHashValue="AdOLxc7AhKdPaTtip5ov4BtWncOVnuBWXiOOmVe65UtMqCmMA4WuHcbBArjy6uNEc5z9s0G/AkGxbH3ulAp/Sg==" workbookSaltValue="9iLCFWRdAPXl60QhxBhQFg==" workbookSpinCount="100000" lockStructure="1"/>
  <bookViews>
    <workbookView showSheetTabs="0" xWindow="28680" yWindow="-120" windowWidth="29040" windowHeight="15840" xr2:uid="{00000000-000D-0000-FFFF-FFFF00000000}"/>
  </bookViews>
  <sheets>
    <sheet name="Bill Calculator" sheetId="1" r:id="rId1"/>
    <sheet name="Supporting Data" sheetId="4" state="hidden" r:id="rId2"/>
    <sheet name="Selected Scheme" sheetId="7" state="hidden" r:id="rId3"/>
    <sheet name="RECOMMENDED PRICES RAB" sheetId="6" state="hidden" r:id="rId4"/>
    <sheet name="RECOMMENDED PRICES Annuity" sheetId="2" state="hidden" r:id="rId5"/>
  </sheets>
  <externalReferences>
    <externalReference r:id="rId6"/>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ill" hidden="1">#REF!</definedName>
    <definedName name="_Key1" hidden="1">#REF!</definedName>
    <definedName name="_Order1" hidden="1">255</definedName>
    <definedName name="_Order2" hidden="1">0</definedName>
    <definedName name="_Sort" hidden="1">#REF!</definedName>
    <definedName name="AS2DocOpenMode" hidden="1">"AS2DocumentEdit"</definedName>
    <definedName name="BPFbill_Seq">#REF!</definedName>
    <definedName name="BPFbill_Sun">#REF!</definedName>
    <definedName name="BPFbill24_Seq">#REF!</definedName>
    <definedName name="BPFbill24_Sun">#REF!</definedName>
    <definedName name="CB_TS_Show_Hist_Fcast_Pers">#REF!</definedName>
    <definedName name="CPI">#REF!</definedName>
    <definedName name="customers">#REF!</definedName>
    <definedName name="customers_exDS">#REF!</definedName>
    <definedName name="Days_yr" localSheetId="4">#REF!</definedName>
    <definedName name="Days_yr">[1]Legend!$I$11</definedName>
    <definedName name="Days_yr2" localSheetId="4">#REF!</definedName>
    <definedName name="Days_yr2">#REF!</definedName>
    <definedName name="Days_yr3">#REF!</definedName>
    <definedName name="Days_yr4">#REF!</definedName>
    <definedName name="DD_TS_Fin_YE_Mth">#REF!</definedName>
    <definedName name="DroughtBillSeq">#REF!</definedName>
    <definedName name="DroughtBillSeq_24">#REF!</definedName>
    <definedName name="DroughtBillSun">#REF!</definedName>
    <definedName name="DroughtBillSun_24">#REF!</definedName>
    <definedName name="F01_File_version_number" localSheetId="4">#REF!</definedName>
    <definedName name="F01_File_version_number">#REF!</definedName>
    <definedName name="F11_Path">#REF!</definedName>
    <definedName name="FY_month" localSheetId="4">#REF!</definedName>
    <definedName name="FY_month">[1]Legend!$I$16</definedName>
    <definedName name="FY_month4">#REF!</definedName>
    <definedName name="IQ_ACCOUNT_CHANGE" hidden="1">"c413"</definedName>
    <definedName name="IQ_ACCOUNT_CHANGE2" hidden="1">"c1449"</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"c373"</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WNERSHIP" hidden="1">"c2160"</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ICE_OVER_BVPS" hidden="1">"c1026"</definedName>
    <definedName name="IQ_PRICE_OVER_LTM_EPS" hidden="1">"c1029"</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39321.5949768519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BW_ML">#REF!</definedName>
    <definedName name="LU_Mth_Names">#REF!</definedName>
    <definedName name="Model_Name">#REF!</definedName>
    <definedName name="Months_yr" localSheetId="4">#REF!</definedName>
    <definedName name="Months_yr">[1]Legend!$I$15</definedName>
    <definedName name="Months_yr4">#REF!</definedName>
    <definedName name="On_Off" localSheetId="4">#REF!</definedName>
    <definedName name="On_Off">[1]Legend!$I$26:$I$27</definedName>
    <definedName name="On_Off4">#REF!</definedName>
    <definedName name="Pal_Workbook_GUID" hidden="1">"UCE9NHZ3N6R6SKQCFGDBFQC4"</definedName>
    <definedName name="ReportIDJD">1/4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eq_Bill_Inc_19_20DS">#REF!</definedName>
    <definedName name="Seq_Bill_Inc_19_20exDS">#REF!</definedName>
    <definedName name="Seq_Bill_Inc_19_24DS">#REF!</definedName>
    <definedName name="Seq_Bill_Inc_19_24exDS">#REF!</definedName>
    <definedName name="Seq_CustNo_DS">#REF!</definedName>
    <definedName name="Seq_CustNo_exDS">#REF!</definedName>
    <definedName name="SheetList">#REF!</definedName>
    <definedName name="Sun_Bill_Inc_19_20DS">#REF!</definedName>
    <definedName name="Sun_Bill_Inc_19_20exDS">#REF!</definedName>
    <definedName name="Sun_Bill_Inc_19_24DS">#REF!</definedName>
    <definedName name="Sun_Bill_Inc_19_24exDS">#REF!</definedName>
    <definedName name="Sun_CustNo_DS">#REF!</definedName>
    <definedName name="Sun_CustNo_exDS">#REF!</definedName>
    <definedName name="TS_Actual_Per_Title">#REF!</definedName>
    <definedName name="TS_Actual_Pers">#REF!</definedName>
    <definedName name="TS_Budget_Per_Title">#REF!</definedName>
    <definedName name="TS_Budget_Pers">#REF!</definedName>
    <definedName name="TS_Fcast_Per_Title">#REF!</definedName>
    <definedName name="TS_Mth_End">#REF!</definedName>
    <definedName name="TS_Mths_In_Per">#REF!</definedName>
    <definedName name="TS_Per_1_End_Date">#REF!</definedName>
    <definedName name="TS_Per_1_FY_End_Date">#REF!</definedName>
    <definedName name="TS_Per_1_FY_Start_Date">#REF!</definedName>
    <definedName name="TS_Per_1_Number">#REF!</definedName>
    <definedName name="TS_Per_Type_Name">#REF!</definedName>
    <definedName name="TS_Per_Type_Prefix">#REF!</definedName>
    <definedName name="TS_Pers_In_Yr">#REF!</definedName>
    <definedName name="TS_Start_Date">#REF!</definedName>
    <definedName name="UsageVol_DS">#REF!</definedName>
    <definedName name="UsageVol_exDS">#REF!</definedName>
    <definedName name="WAE">#REF!</definedName>
    <definedName name="WAE_DS">#REF!</definedName>
    <definedName name="WAE_exDS">#REF!</definedName>
    <definedName name="WorkBookTitle" localSheetId="4">#REF!</definedName>
    <definedName name="WorkBookTitle">[1]Legend!$I$8</definedName>
    <definedName name="WorkBookTitle2">#REF!</definedName>
    <definedName name="wrn.Aging._.and._.Trend._.Analysis." hidden="1">{#N/A,#N/A,FALSE,"Aging Summary";#N/A,#N/A,FALSE,"Ratio Analysis";#N/A,#N/A,FALSE,"Test 120 Day Accts";#N/A,#N/A,FALSE,"Tickmarks"}</definedName>
    <definedName name="wrn.comps." hidden="1">{#N/A,#N/A,FALSE,"Comp"}</definedName>
    <definedName name="wrn.finmodel." hidden="1">{#N/A,#N/A,FALSE,"Fin Model"}</definedName>
    <definedName name="wrn.Full._.Print._.Out." hidden="1">{#N/A,#N/A,TRUE,"Notice";#N/A,#N/A,TRUE,"Title";#N/A,#N/A,TRUE,"Contents";#N/A,#N/A,TRUE,"General Assumptions";#N/A,#N/A,TRUE,"Accounts";#N/A,#N/A,TRUE,"OperatingAssumptions";#N/A,#N/A,TRUE,"OpAssBk";#N/A,#N/A,TRUE,"Consumer";#N/A,#N/A,TRUE,"Business";#N/A,#N/A,TRUE,"CorpISP";#N/A,#N/A,TRUE,"ISP";#N/A,#N/A,TRUE,"Carrier";#N/A,#N/A,TRUE,"Other";#N/A,#N/A,TRUE,"Depn";#N/A,#N/A,TRUE,"Debt";#N/A,#N/A,TRUE,"Cashflow";#N/A,#N/A,TRUE,"Finance Leases";#N/A,#N/A,TRUE,"Optus Lease";#N/A,#N/A,TRUE,"Sthn Cross Lease";#N/A,#N/A,TRUE,"Ops Summary";#N/A,#N/A,TRUE,"Summary";#N/A,#N/A,TRUE,"AssBookGen";#N/A,#N/A,TRUE,"Historical Data"}</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Short._.Form._.Print._.Out." hidden="1">{#N/A,#N/A,FALSE,"General Assumptions";#N/A,#N/A,FALSE,"Accounts";#N/A,#N/A,FALSE,"OperatingAssumptions";#N/A,#N/A,FALSE,"Cashflow";#N/A,#N/A,FALSE,"Debt";#N/A,#N/A,FALSE,"Ops Summary";#N/A,#N/A,FALSE,"Summary"}</definedName>
    <definedName name="wrn.Summary." hidden="1">{"Summary",#N/A,FALSE,"Summary"}</definedName>
    <definedName name="Yr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4" l="1"/>
  <c r="T20" i="1"/>
  <c r="T15" i="1"/>
  <c r="U20" i="1" l="1"/>
  <c r="F11" i="4" s="1"/>
  <c r="U15" i="1"/>
  <c r="F76" i="1"/>
  <c r="F75" i="1"/>
  <c r="F74" i="1"/>
  <c r="F73" i="1"/>
  <c r="F57" i="1"/>
  <c r="F58" i="1"/>
  <c r="F59" i="1"/>
  <c r="F56" i="1"/>
  <c r="H65" i="1"/>
  <c r="H48" i="1"/>
  <c r="C88" i="1" l="1"/>
  <c r="G51" i="1"/>
  <c r="G53" i="1"/>
  <c r="G68" i="1"/>
  <c r="G70" i="1"/>
  <c r="C63" i="1"/>
  <c r="C86" i="1"/>
  <c r="C65" i="1"/>
  <c r="E11" i="4"/>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l="1"/>
  <c r="A53" i="4" s="1"/>
  <c r="A54" i="4" s="1"/>
  <c r="A55" i="4" s="1"/>
  <c r="E3" i="4"/>
  <c r="Q20" i="1" l="1"/>
  <c r="Q17" i="1"/>
  <c r="F7" i="4"/>
  <c r="E7" i="4"/>
  <c r="C87" i="1" l="1"/>
  <c r="C79" i="1"/>
  <c r="G52" i="1"/>
  <c r="C64" i="1"/>
  <c r="C62" i="1"/>
  <c r="G69" i="1"/>
  <c r="G50" i="1"/>
  <c r="G67" i="1"/>
  <c r="N15" i="1"/>
  <c r="H51" i="1"/>
  <c r="H57" i="1" s="1"/>
  <c r="J68" i="1"/>
  <c r="J74" i="1" s="1"/>
  <c r="L51" i="1"/>
  <c r="L57" i="1" s="1"/>
  <c r="C75" i="1"/>
  <c r="J51" i="1"/>
  <c r="J57" i="1" s="1"/>
  <c r="C59" i="1"/>
  <c r="K68" i="1"/>
  <c r="K74" i="1" s="1"/>
  <c r="J50" i="1"/>
  <c r="I51" i="1"/>
  <c r="I57" i="1" s="1"/>
  <c r="K50" i="1"/>
  <c r="L68" i="1"/>
  <c r="L74" i="1" s="1"/>
  <c r="H68" i="1"/>
  <c r="H74" i="1" s="1"/>
  <c r="H67" i="1"/>
  <c r="H73" i="1" s="1"/>
  <c r="J67" i="1"/>
  <c r="J73" i="1" s="1"/>
  <c r="I68" i="1"/>
  <c r="I74" i="1" s="1"/>
  <c r="H50" i="1"/>
  <c r="H56" i="1" s="1"/>
  <c r="C58" i="1"/>
  <c r="L50" i="1"/>
  <c r="L56" i="1" s="1"/>
  <c r="C76" i="1"/>
  <c r="K51" i="1"/>
  <c r="K57" i="1" s="1"/>
  <c r="I67" i="1"/>
  <c r="I73" i="1" s="1"/>
  <c r="I50" i="1"/>
  <c r="I56" i="1" s="1"/>
  <c r="K67" i="1"/>
  <c r="K73" i="1" s="1"/>
  <c r="L67" i="1"/>
  <c r="L73" i="1" s="1"/>
  <c r="K56" i="1" l="1"/>
  <c r="J56" i="1"/>
  <c r="L53" i="1"/>
  <c r="L59" i="1" s="1"/>
  <c r="H53" i="1"/>
  <c r="H59" i="1" s="1"/>
  <c r="K53" i="1"/>
  <c r="K59" i="1" s="1"/>
  <c r="I53" i="1"/>
  <c r="I59" i="1" s="1"/>
  <c r="J53" i="1"/>
  <c r="J59" i="1" s="1"/>
  <c r="L69" i="1"/>
  <c r="L75" i="1" s="1"/>
  <c r="J69" i="1"/>
  <c r="J75" i="1" s="1"/>
  <c r="K69" i="1"/>
  <c r="K75" i="1" s="1"/>
  <c r="H69" i="1"/>
  <c r="H75" i="1" s="1"/>
  <c r="I69" i="1"/>
  <c r="I75" i="1" s="1"/>
  <c r="J70" i="1"/>
  <c r="J76" i="1" s="1"/>
  <c r="I70" i="1"/>
  <c r="I76" i="1" s="1"/>
  <c r="L70" i="1"/>
  <c r="L76" i="1" s="1"/>
  <c r="H70" i="1"/>
  <c r="H76" i="1" s="1"/>
  <c r="K70" i="1"/>
  <c r="K76" i="1" s="1"/>
  <c r="K52" i="1"/>
  <c r="K58" i="1" s="1"/>
  <c r="J52" i="1"/>
  <c r="J58" i="1" s="1"/>
  <c r="I52" i="1"/>
  <c r="I58" i="1" s="1"/>
  <c r="H52" i="1"/>
  <c r="H58" i="1" s="1"/>
  <c r="L52" i="1"/>
  <c r="L58" i="1" s="1"/>
  <c r="L60" i="1" s="1"/>
  <c r="H77" i="1" l="1"/>
  <c r="K77" i="1"/>
  <c r="J60" i="1"/>
  <c r="J45" i="1" s="1"/>
  <c r="L77" i="1"/>
  <c r="K60" i="1"/>
  <c r="K27" i="1" s="1"/>
  <c r="J77" i="1"/>
  <c r="J46" i="1" s="1"/>
  <c r="I60" i="1"/>
  <c r="I45" i="1" s="1"/>
  <c r="I77" i="1"/>
  <c r="I46" i="1" s="1"/>
  <c r="H60" i="1"/>
  <c r="H27" i="1" s="1"/>
  <c r="K29" i="1"/>
  <c r="K46" i="1"/>
  <c r="H46" i="1"/>
  <c r="H29" i="1"/>
  <c r="L29" i="1"/>
  <c r="L46" i="1"/>
  <c r="L45" i="1"/>
  <c r="L27" i="1"/>
  <c r="J27" i="1" l="1"/>
  <c r="K45" i="1"/>
  <c r="J29" i="1"/>
  <c r="K30" i="1" s="1"/>
  <c r="I29" i="1"/>
  <c r="I30" i="1" s="1"/>
  <c r="I27" i="1"/>
  <c r="H45" i="1"/>
  <c r="L28" i="1"/>
  <c r="I28" i="1"/>
  <c r="K28" i="1"/>
  <c r="J28" i="1"/>
  <c r="J30" i="1"/>
  <c r="J31" i="1"/>
  <c r="L31" i="1"/>
  <c r="L30" i="1"/>
  <c r="I31" i="1"/>
  <c r="K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Marek Szymenderski</author>
  </authors>
  <commentList>
    <comment ref="X6" authorId="0" shapeId="0" xr:uid="{932C69C8-159F-40C5-8456-E615A916E8B3}">
      <text>
        <r>
          <rPr>
            <b/>
            <sz val="9"/>
            <color indexed="81"/>
            <rFont val="Tahoma"/>
            <family val="2"/>
          </rPr>
          <t>Marek Szymenderski:</t>
        </r>
        <r>
          <rPr>
            <sz val="9"/>
            <color indexed="81"/>
            <rFont val="Tahoma"/>
            <family val="2"/>
          </rPr>
          <t xml:space="preserve">
Undiscounted F25 Water Prices</t>
        </r>
      </text>
    </comment>
    <comment ref="BM72" authorId="0" shapeId="0" xr:uid="{709BA5B9-0A02-463E-B078-41A65CBDE084}">
      <text>
        <r>
          <rPr>
            <b/>
            <sz val="9"/>
            <color indexed="81"/>
            <rFont val="Tahoma"/>
            <family val="2"/>
          </rPr>
          <t>Marek Szymenderski:</t>
        </r>
        <r>
          <rPr>
            <sz val="9"/>
            <color indexed="81"/>
            <rFont val="Tahoma"/>
            <family val="2"/>
          </rPr>
          <t xml:space="preserve">
Maranoa River has a different Formula for part B in the Customer Insights spreadsheet. Matt has advised to use the same formula for all schemes </t>
        </r>
      </text>
    </comment>
    <comment ref="BM110" authorId="0" shapeId="0" xr:uid="{86BA2834-0272-46B9-8F1C-1CFD93DCE100}">
      <text>
        <r>
          <rPr>
            <b/>
            <sz val="9"/>
            <color indexed="81"/>
            <rFont val="Tahoma"/>
            <family val="2"/>
          </rPr>
          <t>Marek Szymenderski:</t>
        </r>
        <r>
          <rPr>
            <sz val="9"/>
            <color indexed="81"/>
            <rFont val="Tahoma"/>
            <family val="2"/>
          </rPr>
          <t xml:space="preserve">
Three Moon Creek has a different Formula for part B in the Customer Insights spreadsheet. Matt has advised to use the same formula for all schemes </t>
        </r>
      </text>
    </comment>
  </commentList>
</comments>
</file>

<file path=xl/sharedStrings.xml><?xml version="1.0" encoding="utf-8"?>
<sst xmlns="http://schemas.openxmlformats.org/spreadsheetml/2006/main" count="2671" uniqueCount="211">
  <si>
    <t>Inflation</t>
  </si>
  <si>
    <t>Transition cap</t>
  </si>
  <si>
    <t>Fixed p increase</t>
  </si>
  <si>
    <t>Prevailing</t>
  </si>
  <si>
    <t>Recommended prices (smoothed)</t>
  </si>
  <si>
    <t>Scheme</t>
  </si>
  <si>
    <t>Distribution customer (D)</t>
  </si>
  <si>
    <t>Cost-reflective (smoothed)</t>
  </si>
  <si>
    <t>Variance smooth</t>
  </si>
  <si>
    <t>Variance transitioned</t>
  </si>
  <si>
    <t>Check Aginst Customer Insights Spreadsheet</t>
  </si>
  <si>
    <t>Scheme code</t>
  </si>
  <si>
    <t xml:space="preserve">Scheme </t>
  </si>
  <si>
    <t>Code</t>
  </si>
  <si>
    <t>Priority</t>
  </si>
  <si>
    <t>2025-26</t>
  </si>
  <si>
    <t>2026-27</t>
  </si>
  <si>
    <t>2027-28</t>
  </si>
  <si>
    <t>2028-29</t>
  </si>
  <si>
    <t>2029-30</t>
  </si>
  <si>
    <t>2030-31</t>
  </si>
  <si>
    <t>2031-32</t>
  </si>
  <si>
    <t>2032-33</t>
  </si>
  <si>
    <t>2033-34</t>
  </si>
  <si>
    <t>2034-35</t>
  </si>
  <si>
    <t>2035-36</t>
  </si>
  <si>
    <t>2036-37</t>
  </si>
  <si>
    <t>Forecast usage</t>
  </si>
  <si>
    <t>Barker Barambah - River</t>
  </si>
  <si>
    <t>Part A
($/ML)</t>
  </si>
  <si>
    <t>Medium Priority</t>
  </si>
  <si>
    <t>Part B
($/ML)</t>
  </si>
  <si>
    <t>1a</t>
  </si>
  <si>
    <t>Barker Barambah - Redgate Relift</t>
  </si>
  <si>
    <t>Bowen Broken Rivers</t>
  </si>
  <si>
    <t>Boyne River and Tarong</t>
  </si>
  <si>
    <t>Bundaberg</t>
  </si>
  <si>
    <t>Burdekin - Haughton</t>
  </si>
  <si>
    <t>Callide - Callide and Kroombit Creek</t>
  </si>
  <si>
    <t>Callide - Benefited Groundwater Area</t>
  </si>
  <si>
    <t>Chinchilla</t>
  </si>
  <si>
    <t>Chinchilla Weir</t>
  </si>
  <si>
    <t>Cunnamulla Weir</t>
  </si>
  <si>
    <t>Cunnamulla</t>
  </si>
  <si>
    <t>Dawson Valley - River (high priority)</t>
  </si>
  <si>
    <t>High Priority</t>
  </si>
  <si>
    <t>Dawson Valley - River (medium priority)</t>
  </si>
  <si>
    <t>Dawson Valley - River (high priority local management supply)</t>
  </si>
  <si>
    <t>Dawson Valley - River (medium priority local management supply)</t>
  </si>
  <si>
    <t>Eton (high B priority)</t>
  </si>
  <si>
    <t>Eton (high A priority local management supply)</t>
  </si>
  <si>
    <t>Eton (high B priority local management supply)</t>
  </si>
  <si>
    <t>Lower Fitzroy</t>
  </si>
  <si>
    <t>Lower Mary - Mary Barrage</t>
  </si>
  <si>
    <t>12a</t>
  </si>
  <si>
    <t>Lower Mary - Tinana &amp; Teddington</t>
  </si>
  <si>
    <t>Macintyre Brook</t>
  </si>
  <si>
    <t>Maranoa River</t>
  </si>
  <si>
    <t>Mareeba - Dimbulah - Access Charge</t>
  </si>
  <si>
    <t>Access charge</t>
  </si>
  <si>
    <t>Mareeba - Dimbulah - River Tinaroo/Barron</t>
  </si>
  <si>
    <t>Nogoa Mackenzie (high priority local management supply)</t>
  </si>
  <si>
    <t>Nogoa Mackenzie (medium priority local management supply)</t>
  </si>
  <si>
    <t>Nogoa Mackenzie (high priority)</t>
  </si>
  <si>
    <t>Nogoa Mackenzie (medium priority)</t>
  </si>
  <si>
    <t>Pioneer River</t>
  </si>
  <si>
    <t>Proserpine River</t>
  </si>
  <si>
    <t xml:space="preserve">Proserpine River: Kelsey Creek Water Board </t>
  </si>
  <si>
    <t>St George (medium priority)</t>
  </si>
  <si>
    <t>St George (medium priority local management supply)</t>
  </si>
  <si>
    <t>St George (high priority local management supply)</t>
  </si>
  <si>
    <t>Three Moon Creek - River</t>
  </si>
  <si>
    <t>Three Moon Creek</t>
  </si>
  <si>
    <t>Upper Burnett - Regulated Section of the Nogo/Burnett River</t>
  </si>
  <si>
    <t>Upper Burnett - John Goleby Weir</t>
  </si>
  <si>
    <t>Upper Condamine -Sandy Creek or Condamine River</t>
  </si>
  <si>
    <t>22a</t>
  </si>
  <si>
    <t>Upper Condamine - North Branch</t>
  </si>
  <si>
    <t>22b</t>
  </si>
  <si>
    <t>Upper Condamine - North Branch - Risk A</t>
  </si>
  <si>
    <t>Bundaberg channel</t>
  </si>
  <si>
    <t>D</t>
  </si>
  <si>
    <t>Part C($/ML)</t>
  </si>
  <si>
    <t>Part D
($/ML)</t>
  </si>
  <si>
    <t>Part A + Part C ($/ML)</t>
  </si>
  <si>
    <t>Part B + Part D ($/ML)</t>
  </si>
  <si>
    <t>Burdekin channel</t>
  </si>
  <si>
    <t>Burdekin - Giru Groundwater</t>
  </si>
  <si>
    <t>Burdekin - Glady's Lagoon (other than Natural Yield)</t>
  </si>
  <si>
    <t>Lower Mary channel</t>
  </si>
  <si>
    <t>T1</t>
  </si>
  <si>
    <t>Mareeba-Dimbulah - outside a relift up to 100 ML</t>
  </si>
  <si>
    <t>T2</t>
  </si>
  <si>
    <t>Mareeba-Dimbulah - outside a relift 100 ML to 500 ML</t>
  </si>
  <si>
    <t>T3</t>
  </si>
  <si>
    <t>Mareeba-Dimbulah - outside a relift over 500 ML</t>
  </si>
  <si>
    <t xml:space="preserve">Mareeba-Dimbulah - river sup. Streams &amp; Walsh River </t>
  </si>
  <si>
    <t>Mareeba-Dimbulah - river supplemented streams &amp; Walsh River</t>
  </si>
  <si>
    <t>30a</t>
  </si>
  <si>
    <t>Mareeba-Dimbulah - relift</t>
  </si>
  <si>
    <t>2023 &amp; 2028</t>
  </si>
  <si>
    <t>2024 &amp; 2029</t>
  </si>
  <si>
    <t>BBR - Barker Barambah WS</t>
  </si>
  <si>
    <t/>
  </si>
  <si>
    <t>KBB - Bowen Broken WS</t>
  </si>
  <si>
    <t>BBY - Boyne WS</t>
  </si>
  <si>
    <t>BBB - Bundaberg WS</t>
  </si>
  <si>
    <t>ABB - Burdekin WS</t>
  </si>
  <si>
    <t>LBC - Callide WS</t>
  </si>
  <si>
    <t>IBH - Chinchilla Weir WS</t>
  </si>
  <si>
    <t>IBN - Cunnamulla Weir WS</t>
  </si>
  <si>
    <t>LBD - Dawson WS</t>
  </si>
  <si>
    <t>KBE - Eton WS</t>
  </si>
  <si>
    <t>LBF - Lower Fitzroy WS</t>
  </si>
  <si>
    <t>BBL - Lower Mary WS</t>
  </si>
  <si>
    <t>IBT - Macintyre Brook WS</t>
  </si>
  <si>
    <t>IBM - Maranoa WS</t>
  </si>
  <si>
    <t>MBM - Mareeba WS</t>
  </si>
  <si>
    <t>LBN - Nogoa WS</t>
  </si>
  <si>
    <t>KBP - Pioneer WS</t>
  </si>
  <si>
    <t>ABP - Proserpine WS</t>
  </si>
  <si>
    <t>IBS - St George WS</t>
  </si>
  <si>
    <t>LBT - Three Moon WS</t>
  </si>
  <si>
    <t>BBU - Upper Burnett WS</t>
  </si>
  <si>
    <t>IBU - Upper Condamine WS</t>
  </si>
  <si>
    <t>BIG - Bundaberg IS</t>
  </si>
  <si>
    <t>AIE - Burdekin IS</t>
  </si>
  <si>
    <t>BIC - Lower Mary IS</t>
  </si>
  <si>
    <t>Tariff Group List</t>
  </si>
  <si>
    <t>#</t>
  </si>
  <si>
    <t>Scheme Drop Down Output</t>
  </si>
  <si>
    <t>Acctual Irrigation Prices Smoothed</t>
  </si>
  <si>
    <t xml:space="preserve"> &amp; 2026</t>
  </si>
  <si>
    <t xml:space="preserve"> &amp; 2027</t>
  </si>
  <si>
    <t>MIM - Mareeba IS</t>
  </si>
  <si>
    <t>Total Estimated Bill Annuity</t>
  </si>
  <si>
    <t>Total Estimated Bill RAB</t>
  </si>
  <si>
    <t>Do Not Delete</t>
  </si>
  <si>
    <t xml:space="preserve">RAB </t>
  </si>
  <si>
    <t>Price</t>
  </si>
  <si>
    <t>Part A ($/ML)</t>
  </si>
  <si>
    <t>Output:</t>
  </si>
  <si>
    <t>2024-25</t>
  </si>
  <si>
    <t>Change in renewals funding to RAB approach:</t>
  </si>
  <si>
    <t>Workings do not remove</t>
  </si>
  <si>
    <t>Quantity</t>
  </si>
  <si>
    <t>Label (annuity)</t>
  </si>
  <si>
    <t>Label (RAB)</t>
  </si>
  <si>
    <t>Business as usual pricing (continuation of current approach):</t>
  </si>
  <si>
    <t>N/A</t>
  </si>
  <si>
    <t>Part B ($/ML)</t>
  </si>
  <si>
    <t>Part C ($/ML)</t>
  </si>
  <si>
    <t>Part D ($/ML)</t>
  </si>
  <si>
    <t>($)</t>
  </si>
  <si>
    <t>(% change year on year)</t>
  </si>
  <si>
    <t>=  Quantity x Price</t>
  </si>
  <si>
    <t>Entered WAE</t>
  </si>
  <si>
    <t>Entered Usage</t>
  </si>
  <si>
    <t>Min</t>
  </si>
  <si>
    <t>Max</t>
  </si>
  <si>
    <t>WAE</t>
  </si>
  <si>
    <t>Usage</t>
  </si>
  <si>
    <t>Do not remove</t>
  </si>
  <si>
    <t>Annuity headin</t>
  </si>
  <si>
    <t>Rab headin</t>
  </si>
  <si>
    <t>P0</t>
  </si>
  <si>
    <t>Target prices (cost reflective) smoothed</t>
  </si>
  <si>
    <t>FY24</t>
  </si>
  <si>
    <t>FY25</t>
  </si>
  <si>
    <t>FY26</t>
  </si>
  <si>
    <t>∆</t>
  </si>
  <si>
    <t>Terms and Conditions.</t>
  </si>
  <si>
    <t>Expected customer invoice under:</t>
  </si>
  <si>
    <t>Invoice impact of change to RAB approach:</t>
  </si>
  <si>
    <t>Customer invoice</t>
  </si>
  <si>
    <t>Annual customer invoice</t>
  </si>
  <si>
    <t>Tariff Group</t>
  </si>
  <si>
    <r>
      <rPr>
        <b/>
        <sz val="10"/>
        <color theme="1"/>
        <rFont val="Calibri Light"/>
        <family val="2"/>
        <scheme val="minor"/>
      </rPr>
      <t>Disclaimer</t>
    </r>
    <r>
      <rPr>
        <sz val="10"/>
        <color theme="1"/>
        <rFont val="Calibri Light"/>
        <family val="2"/>
        <scheme val="minor"/>
      </rPr>
      <t xml:space="preserve">
This price calculator is made available solely to enable users to provide stakeholder feedback as part of Sunwater’s Irrigation Price Path consultation process. 
This price calculator sets out Sunwater’s forecast irrigation prices that Sunwater would propose apply from 1 July 2025 to 30 June 2029. These forecast prices are subject to change.  Following consideration of stakeholder feedback, final proposed forecast irrigation prices (for the purposes of Sunwater’s formal Irrigation Price Path submission to the Queensland Competition Authority (QCA)) will be shared with customers during Stage 3 engagement –  August to October 2023.  Sunwater’s submission to the QCA is due on 30 November 2023.  The final irrigation prices payable by customers will be set by the Queensland Government, based on recommendations from the QCA.  You should not rely on Sunwater’s forecast irrigation prices for the purposes of making commercial decisions.  By using this price calculator, you agree to Sunwater’s  terms and conditions.</t>
    </r>
  </si>
  <si>
    <t>For more information on the Irrigation customer invoice calculator, visit: sunwater.com.au/projects/price-path/irrigation-customer-invoice-calculator/</t>
  </si>
  <si>
    <t>Stage 3</t>
  </si>
  <si>
    <t>s</t>
  </si>
  <si>
    <t>24ECPT</t>
  </si>
  <si>
    <t>Bundaberg channel ECPT</t>
  </si>
  <si>
    <t>Part E($/ML)</t>
  </si>
  <si>
    <t>Part F($/ML)</t>
  </si>
  <si>
    <t>Bundaberg channel ECPT Check</t>
  </si>
  <si>
    <t>Part E($/ML) - Check</t>
  </si>
  <si>
    <t>Part F($/ML) - Check</t>
  </si>
  <si>
    <t>25 ECPT</t>
  </si>
  <si>
    <t>Burdekin channel ECPT</t>
  </si>
  <si>
    <t>Burdekin channel ECPT Check</t>
  </si>
  <si>
    <t>Burdekin - Giru Groundwater ECPT</t>
  </si>
  <si>
    <t>Burdekin - Glady's Lagoon (other than Natural Yield) ECPT</t>
  </si>
  <si>
    <t>1 ECPT</t>
  </si>
  <si>
    <t>Barker Barambah - Redgate Relift ECPT</t>
  </si>
  <si>
    <t>29 ECPT</t>
  </si>
  <si>
    <t>Lower Mary channel ECPT</t>
  </si>
  <si>
    <t>30a ECPT</t>
  </si>
  <si>
    <t>Mareeba-Dimbulah - relift ECPT</t>
  </si>
  <si>
    <t>22 ECPT</t>
  </si>
  <si>
    <t>Upper Condamine - North Branch ECPT</t>
  </si>
  <si>
    <t>Upper Condamine - North Branch - Risk A ECPT</t>
  </si>
  <si>
    <t>10 ECPT</t>
  </si>
  <si>
    <t>Eton (high B priority) ECPT</t>
  </si>
  <si>
    <t>Eton (high A priority local management supply) ECPT</t>
  </si>
  <si>
    <t>Eton (high B priority local management supply) ECPT</t>
  </si>
  <si>
    <t>Annuity</t>
  </si>
  <si>
    <t xml:space="preserve">Sum of all cells </t>
  </si>
  <si>
    <t>Check Value</t>
  </si>
  <si>
    <t>Value on Share Point</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</si>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</sst>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Red]\-&quot;$&quot;#,##0.00"/>
    <numFmt numFmtId="44" formatCode="_-&quot;$&quot;* #,##0.00_-;\-&quot;$&quot;* #,##0.00_-;_-&quot;$&quot;* &quot;-&quot;??_-;_-@_-"/>
    <numFmt numFmtId="43" formatCode="_-* #,##0.00_-;\-* #,##0.00_-;_-* &quot;-&quot;??_-;_-@_-"/>
    <numFmt numFmtId="164" formatCode="_-&quot;$&quot;* #,##0.000_-;\-&quot;$&quot;* #,##0.000_-;_-&quot;$&quot;* &quot;-&quot;??_-;_-@_-"/>
    <numFmt numFmtId="165" formatCode="_(&quot;$&quot;* #,##0.00_);_(&quot;$&quot;* \(#,##0.00\);_(&quot;$&quot;* &quot;-&quot;??_);_(@_)"/>
    <numFmt numFmtId="166" formatCode="_-&quot;$&quot;* #,##0.000_-;\-&quot;$&quot;* #,##0.000_-;_-&quot;$&quot;* &quot;-&quot;???_-;_-@_-"/>
    <numFmt numFmtId="167" formatCode="0.0%"/>
    <numFmt numFmtId="168" formatCode="&quot;$&quot;#,##0.00"/>
    <numFmt numFmtId="169" formatCode="0.0"/>
    <numFmt numFmtId="170" formatCode="_-&quot;$&quot;* #,##0_-;\-&quot;$&quot;* #,##0_-;_-&quot;$&quot;* &quot;-&quot;??_-;_-@_-"/>
    <numFmt numFmtId="171" formatCode="&quot;$&quot;#,##0.0"/>
    <numFmt numFmtId="172" formatCode="&quot;$&quot;#,##0"/>
  </numFmts>
  <fonts count="26" x14ac:knownFonts="1">
    <font>
      <sz val="11"/>
      <color theme="1"/>
      <name val="Calibri Light"/>
      <family val="2"/>
      <scheme val="minor"/>
    </font>
    <font>
      <sz val="11"/>
      <color theme="1"/>
      <name val="Calibri Light"/>
      <family val="2"/>
      <scheme val="minor"/>
    </font>
    <font>
      <sz val="8"/>
      <color theme="1"/>
      <name val="Arial"/>
      <family val="2"/>
    </font>
    <font>
      <sz val="9"/>
      <color theme="1"/>
      <name val="Calibri Light"/>
      <family val="2"/>
    </font>
    <font>
      <i/>
      <sz val="9"/>
      <color theme="1"/>
      <name val="Calibri Light"/>
      <family val="2"/>
    </font>
    <font>
      <b/>
      <sz val="9"/>
      <color theme="0"/>
      <name val="Calibri Light"/>
      <family val="2"/>
    </font>
    <font>
      <b/>
      <sz val="9"/>
      <color theme="1"/>
      <name val="Calibri Light"/>
      <family val="2"/>
    </font>
    <font>
      <sz val="8"/>
      <color theme="1"/>
      <name val="Calibri Light"/>
      <family val="2"/>
      <scheme val="minor"/>
    </font>
    <font>
      <b/>
      <sz val="9"/>
      <color theme="1"/>
      <name val="Calibri"/>
      <family val="2"/>
    </font>
    <font>
      <sz val="8"/>
      <color rgb="FF00338D"/>
      <name val="Arial"/>
      <family val="2"/>
    </font>
    <font>
      <b/>
      <sz val="8"/>
      <color theme="1"/>
      <name val="Arial"/>
      <family val="2"/>
    </font>
    <font>
      <b/>
      <sz val="9"/>
      <color indexed="81"/>
      <name val="Tahoma"/>
      <family val="2"/>
    </font>
    <font>
      <sz val="9"/>
      <color indexed="81"/>
      <name val="Tahoma"/>
      <family val="2"/>
    </font>
    <font>
      <b/>
      <sz val="11"/>
      <color theme="0"/>
      <name val="Calibri Light"/>
      <family val="2"/>
      <scheme val="minor"/>
    </font>
    <font>
      <b/>
      <sz val="11"/>
      <color theme="1"/>
      <name val="Calibri Light"/>
      <family val="2"/>
      <scheme val="minor"/>
    </font>
    <font>
      <sz val="11"/>
      <color theme="0"/>
      <name val="Calibri Light"/>
      <family val="2"/>
      <scheme val="minor"/>
    </font>
    <font>
      <i/>
      <sz val="11"/>
      <color theme="1"/>
      <name val="Calibri Light"/>
      <family val="2"/>
      <scheme val="minor"/>
    </font>
    <font>
      <b/>
      <sz val="11"/>
      <color rgb="FFFF0000"/>
      <name val="Calibri Light"/>
      <family val="2"/>
      <scheme val="minor"/>
    </font>
    <font>
      <sz val="11"/>
      <color theme="9"/>
      <name val="Calibri Light"/>
      <family val="2"/>
      <scheme val="minor"/>
    </font>
    <font>
      <i/>
      <sz val="11"/>
      <color rgb="FF000000"/>
      <name val="Calibri Light"/>
      <family val="2"/>
      <scheme val="minor"/>
    </font>
    <font>
      <sz val="11"/>
      <color theme="9" tint="-0.249977111117893"/>
      <name val="Calibri Light"/>
      <family val="2"/>
      <scheme val="minor"/>
    </font>
    <font>
      <u/>
      <sz val="11"/>
      <color theme="10"/>
      <name val="Calibri Light"/>
      <family val="2"/>
      <scheme val="minor"/>
    </font>
    <font>
      <sz val="12"/>
      <color theme="1"/>
      <name val="Calibri Light"/>
      <family val="2"/>
      <scheme val="minor"/>
    </font>
    <font>
      <sz val="11"/>
      <name val="Calibri Light"/>
      <family val="2"/>
      <scheme val="minor"/>
    </font>
    <font>
      <b/>
      <sz val="10"/>
      <color theme="1"/>
      <name val="Calibri Light"/>
      <family val="2"/>
      <scheme val="minor"/>
    </font>
    <font>
      <sz val="10"/>
      <color theme="1"/>
      <name val="Calibri Light"/>
      <family val="2"/>
      <scheme val="minor"/>
    </font>
  </fonts>
  <fills count="12">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rgb="FF00FFFF"/>
      </patternFill>
    </fill>
    <fill>
      <patternFill patternType="solid">
        <fgColor theme="7"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FF"/>
        <bgColor indexed="64"/>
      </patternFill>
    </fill>
    <fill>
      <patternFill patternType="solid">
        <fgColor theme="3"/>
        <bgColor indexed="64"/>
      </patternFill>
    </fill>
    <fill>
      <patternFill patternType="solid">
        <fgColor theme="7"/>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hair">
        <color rgb="FF2F5291"/>
      </left>
      <right style="hair">
        <color rgb="FF2F5291"/>
      </right>
      <top style="hair">
        <color rgb="FF2F5291"/>
      </top>
      <bottom style="hair">
        <color rgb="FF2F529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dotted">
        <color auto="1"/>
      </bottom>
      <diagonal/>
    </border>
    <border>
      <left style="slantDashDot">
        <color theme="7"/>
      </left>
      <right/>
      <top/>
      <bottom/>
      <diagonal/>
    </border>
    <border>
      <left style="thin">
        <color theme="3"/>
      </left>
      <right style="thin">
        <color theme="3"/>
      </right>
      <top style="thin">
        <color theme="3"/>
      </top>
      <bottom style="thin">
        <color theme="3"/>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8">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43" fontId="1" fillId="0" borderId="0" applyFont="0" applyFill="0" applyBorder="0" applyAlignment="0" applyProtection="0"/>
  </cellStyleXfs>
  <cellXfs count="208">
    <xf numFmtId="0" fontId="0" fillId="0" borderId="0" xfId="0"/>
    <xf numFmtId="0" fontId="3" fillId="0" borderId="0" xfId="2" applyFont="1"/>
    <xf numFmtId="10" fontId="3" fillId="0" borderId="0" xfId="2" applyNumberFormat="1" applyFont="1"/>
    <xf numFmtId="10" fontId="3" fillId="0" borderId="0" xfId="3" applyNumberFormat="1" applyFont="1"/>
    <xf numFmtId="0" fontId="2" fillId="0" borderId="0" xfId="2"/>
    <xf numFmtId="4" fontId="3" fillId="0" borderId="0" xfId="2" applyNumberFormat="1" applyFont="1"/>
    <xf numFmtId="0" fontId="4" fillId="0" borderId="0" xfId="2" applyFont="1" applyAlignment="1">
      <alignment horizontal="right"/>
    </xf>
    <xf numFmtId="0" fontId="5" fillId="2" borderId="0" xfId="2" applyFont="1" applyFill="1"/>
    <xf numFmtId="0" fontId="6" fillId="3" borderId="1" xfId="2" applyFont="1" applyFill="1" applyBorder="1"/>
    <xf numFmtId="0" fontId="3" fillId="3" borderId="2" xfId="2" applyFont="1" applyFill="1" applyBorder="1"/>
    <xf numFmtId="0" fontId="3" fillId="3" borderId="3" xfId="2" applyFont="1" applyFill="1" applyBorder="1"/>
    <xf numFmtId="0" fontId="6" fillId="0" borderId="1" xfId="2" applyFont="1" applyBorder="1"/>
    <xf numFmtId="0" fontId="3" fillId="0" borderId="2" xfId="2" applyFont="1" applyBorder="1"/>
    <xf numFmtId="0" fontId="3" fillId="0" borderId="3" xfId="2" applyFont="1" applyBorder="1"/>
    <xf numFmtId="0" fontId="7" fillId="0" borderId="0" xfId="2" applyFont="1" applyAlignment="1">
      <alignment wrapText="1"/>
    </xf>
    <xf numFmtId="0" fontId="6" fillId="3" borderId="2" xfId="2" applyFont="1" applyFill="1" applyBorder="1"/>
    <xf numFmtId="164" fontId="3" fillId="0" borderId="0" xfId="2" applyNumberFormat="1" applyFont="1"/>
    <xf numFmtId="0" fontId="6" fillId="0" borderId="0" xfId="2" applyFont="1"/>
    <xf numFmtId="0" fontId="8" fillId="0" borderId="0" xfId="2" applyFont="1" applyAlignment="1">
      <alignment horizontal="center"/>
    </xf>
    <xf numFmtId="1" fontId="6" fillId="3" borderId="4" xfId="4" applyNumberFormat="1" applyFont="1" applyFill="1" applyBorder="1" applyAlignment="1">
      <alignment horizontal="center"/>
    </xf>
    <xf numFmtId="1" fontId="6" fillId="3" borderId="5" xfId="4" applyNumberFormat="1" applyFont="1" applyFill="1" applyBorder="1" applyAlignment="1">
      <alignment horizontal="center"/>
    </xf>
    <xf numFmtId="1" fontId="6" fillId="3" borderId="4" xfId="4" applyNumberFormat="1" applyFont="1" applyFill="1" applyBorder="1"/>
    <xf numFmtId="1" fontId="6" fillId="0" borderId="4" xfId="4" applyNumberFormat="1" applyFont="1" applyFill="1" applyBorder="1" applyAlignment="1">
      <alignment horizontal="center"/>
    </xf>
    <xf numFmtId="1" fontId="6" fillId="0" borderId="5" xfId="4" applyNumberFormat="1" applyFont="1" applyFill="1" applyBorder="1" applyAlignment="1">
      <alignment horizontal="center"/>
    </xf>
    <xf numFmtId="1" fontId="6" fillId="3" borderId="5" xfId="4" applyNumberFormat="1" applyFont="1" applyFill="1" applyBorder="1"/>
    <xf numFmtId="1" fontId="6" fillId="3" borderId="4" xfId="4" applyNumberFormat="1" applyFont="1" applyFill="1" applyBorder="1" applyAlignment="1">
      <alignment horizontal="center" wrapText="1"/>
    </xf>
    <xf numFmtId="1" fontId="6" fillId="3" borderId="5" xfId="4" applyNumberFormat="1" applyFont="1" applyFill="1" applyBorder="1" applyAlignment="1">
      <alignment horizontal="center" wrapText="1"/>
    </xf>
    <xf numFmtId="166" fontId="3" fillId="0" borderId="0" xfId="2" applyNumberFormat="1" applyFont="1"/>
    <xf numFmtId="0" fontId="6" fillId="0" borderId="6" xfId="2" applyFont="1" applyBorder="1"/>
    <xf numFmtId="165" fontId="6" fillId="0" borderId="7" xfId="4" applyFont="1" applyFill="1" applyBorder="1"/>
    <xf numFmtId="167" fontId="6" fillId="0" borderId="0" xfId="3" applyNumberFormat="1" applyFont="1" applyFill="1" applyBorder="1"/>
    <xf numFmtId="167" fontId="6" fillId="0" borderId="8" xfId="3" applyNumberFormat="1" applyFont="1" applyFill="1" applyBorder="1"/>
    <xf numFmtId="165" fontId="6" fillId="0" borderId="0" xfId="4" applyFont="1" applyFill="1" applyBorder="1"/>
    <xf numFmtId="0" fontId="6" fillId="0" borderId="2" xfId="2" applyFont="1" applyBorder="1"/>
    <xf numFmtId="165" fontId="3" fillId="4" borderId="2" xfId="4" applyFont="1" applyFill="1" applyBorder="1"/>
    <xf numFmtId="165" fontId="3" fillId="4" borderId="3" xfId="4" applyFont="1" applyFill="1" applyBorder="1"/>
    <xf numFmtId="165" fontId="3" fillId="4" borderId="0" xfId="4" applyFont="1" applyFill="1"/>
    <xf numFmtId="165" fontId="3" fillId="0" borderId="6" xfId="4" applyFont="1" applyFill="1" applyBorder="1"/>
    <xf numFmtId="165" fontId="3" fillId="0" borderId="0" xfId="4" applyFont="1" applyFill="1" applyBorder="1"/>
    <xf numFmtId="168" fontId="3" fillId="0" borderId="0" xfId="4" applyNumberFormat="1" applyFont="1" applyFill="1" applyBorder="1"/>
    <xf numFmtId="9" fontId="3" fillId="0" borderId="0" xfId="3" applyFont="1" applyFill="1" applyBorder="1"/>
    <xf numFmtId="2" fontId="3" fillId="0" borderId="7" xfId="4" applyNumberFormat="1" applyFont="1" applyFill="1" applyBorder="1"/>
    <xf numFmtId="2" fontId="3" fillId="0" borderId="0" xfId="4" applyNumberFormat="1" applyFont="1" applyFill="1" applyBorder="1"/>
    <xf numFmtId="2" fontId="3" fillId="0" borderId="8" xfId="4" applyNumberFormat="1" applyFont="1" applyFill="1" applyBorder="1"/>
    <xf numFmtId="4" fontId="9" fillId="5" borderId="9" xfId="3" applyNumberFormat="1" applyFont="1" applyFill="1" applyBorder="1" applyAlignment="1" applyProtection="1">
      <alignment horizontal="right"/>
      <protection locked="0"/>
    </xf>
    <xf numFmtId="165" fontId="3" fillId="4" borderId="8" xfId="4" applyFont="1" applyFill="1" applyBorder="1"/>
    <xf numFmtId="165" fontId="3" fillId="0" borderId="0" xfId="4" applyFont="1" applyFill="1"/>
    <xf numFmtId="9" fontId="3" fillId="6" borderId="0" xfId="3" applyFont="1" applyFill="1" applyBorder="1" applyAlignment="1">
      <alignment horizontal="center"/>
    </xf>
    <xf numFmtId="0" fontId="3" fillId="0" borderId="0" xfId="2" applyFont="1" applyAlignment="1">
      <alignment horizontal="right"/>
    </xf>
    <xf numFmtId="0" fontId="6" fillId="0" borderId="7" xfId="2" applyFont="1" applyBorder="1"/>
    <xf numFmtId="0" fontId="6" fillId="0" borderId="8" xfId="2" applyFont="1" applyBorder="1"/>
    <xf numFmtId="165" fontId="3" fillId="0" borderId="8" xfId="4" applyFont="1" applyFill="1" applyBorder="1"/>
    <xf numFmtId="9" fontId="3" fillId="0" borderId="0" xfId="3" applyFont="1" applyFill="1" applyBorder="1" applyAlignment="1">
      <alignment horizontal="center"/>
    </xf>
    <xf numFmtId="165" fontId="3" fillId="0" borderId="7" xfId="4" applyFont="1" applyFill="1" applyBorder="1"/>
    <xf numFmtId="0" fontId="3" fillId="0" borderId="8" xfId="2" applyFont="1" applyBorder="1"/>
    <xf numFmtId="0" fontId="3" fillId="0" borderId="7" xfId="2" applyFont="1" applyBorder="1"/>
    <xf numFmtId="0" fontId="10" fillId="0" borderId="0" xfId="2" applyFont="1"/>
    <xf numFmtId="4" fontId="9" fillId="0" borderId="9" xfId="3" applyNumberFormat="1" applyFont="1" applyFill="1" applyBorder="1" applyAlignment="1" applyProtection="1">
      <alignment horizontal="right"/>
      <protection locked="0"/>
    </xf>
    <xf numFmtId="165" fontId="4" fillId="0" borderId="0" xfId="4" applyFont="1" applyFill="1" applyBorder="1"/>
    <xf numFmtId="165" fontId="6" fillId="0" borderId="6" xfId="4" applyFont="1" applyFill="1" applyBorder="1"/>
    <xf numFmtId="165" fontId="6" fillId="0" borderId="6" xfId="4" applyFont="1" applyFill="1" applyBorder="1" applyAlignment="1">
      <alignment horizontal="left"/>
    </xf>
    <xf numFmtId="165" fontId="3" fillId="0" borderId="6" xfId="4" applyFont="1" applyFill="1" applyBorder="1" applyAlignment="1">
      <alignment horizontal="left"/>
    </xf>
    <xf numFmtId="44" fontId="3" fillId="4" borderId="0" xfId="2" applyNumberFormat="1" applyFont="1" applyFill="1"/>
    <xf numFmtId="2" fontId="3" fillId="0" borderId="0" xfId="2" applyNumberFormat="1" applyFont="1"/>
    <xf numFmtId="169" fontId="3" fillId="0" borderId="7" xfId="4" applyNumberFormat="1" applyFont="1" applyFill="1" applyBorder="1"/>
    <xf numFmtId="2" fontId="3" fillId="0" borderId="7" xfId="2" applyNumberFormat="1" applyFont="1" applyBorder="1"/>
    <xf numFmtId="2" fontId="7" fillId="0" borderId="8" xfId="4" applyNumberFormat="1" applyFont="1" applyFill="1" applyBorder="1"/>
    <xf numFmtId="165" fontId="3" fillId="0" borderId="6" xfId="4" applyFont="1" applyFill="1" applyBorder="1" applyAlignment="1">
      <alignment wrapText="1"/>
    </xf>
    <xf numFmtId="165" fontId="3" fillId="0" borderId="0" xfId="4" applyFont="1" applyFill="1" applyBorder="1" applyAlignment="1">
      <alignment wrapText="1"/>
    </xf>
    <xf numFmtId="2" fontId="3" fillId="7" borderId="0" xfId="4" applyNumberFormat="1" applyFont="1" applyFill="1" applyBorder="1"/>
    <xf numFmtId="4" fontId="3" fillId="0" borderId="7" xfId="4" applyNumberFormat="1" applyFont="1" applyFill="1" applyBorder="1"/>
    <xf numFmtId="4" fontId="3" fillId="0" borderId="0" xfId="4" applyNumberFormat="1" applyFont="1" applyFill="1" applyBorder="1"/>
    <xf numFmtId="4" fontId="3" fillId="0" borderId="8" xfId="4" applyNumberFormat="1" applyFont="1" applyFill="1" applyBorder="1"/>
    <xf numFmtId="2" fontId="3" fillId="0" borderId="8" xfId="2" applyNumberFormat="1" applyFont="1" applyBorder="1"/>
    <xf numFmtId="165" fontId="3" fillId="0" borderId="0" xfId="4" applyFont="1"/>
    <xf numFmtId="165" fontId="3" fillId="0" borderId="8" xfId="4" applyFont="1" applyBorder="1"/>
    <xf numFmtId="165" fontId="3" fillId="0" borderId="10" xfId="4" applyFont="1" applyFill="1" applyBorder="1" applyAlignment="1">
      <alignment wrapText="1"/>
    </xf>
    <xf numFmtId="165" fontId="3" fillId="0" borderId="5" xfId="4" applyFont="1" applyFill="1" applyBorder="1" applyAlignment="1">
      <alignment wrapText="1"/>
    </xf>
    <xf numFmtId="2" fontId="3" fillId="0" borderId="4" xfId="4" applyNumberFormat="1" applyFont="1" applyFill="1" applyBorder="1"/>
    <xf numFmtId="2" fontId="3" fillId="0" borderId="5" xfId="4" applyNumberFormat="1" applyFont="1" applyFill="1" applyBorder="1"/>
    <xf numFmtId="2" fontId="3" fillId="0" borderId="11" xfId="4" applyNumberFormat="1" applyFont="1" applyFill="1" applyBorder="1"/>
    <xf numFmtId="0" fontId="0" fillId="0" borderId="0" xfId="0" applyAlignment="1">
      <alignment horizontal="center"/>
    </xf>
    <xf numFmtId="0" fontId="0" fillId="0" borderId="13" xfId="0" applyBorder="1" applyAlignment="1">
      <alignment horizontal="left"/>
    </xf>
    <xf numFmtId="170" fontId="0" fillId="0" borderId="0" xfId="1" applyNumberFormat="1" applyFont="1"/>
    <xf numFmtId="0" fontId="3" fillId="0" borderId="0" xfId="0" applyFont="1"/>
    <xf numFmtId="22" fontId="3" fillId="0" borderId="0" xfId="0" applyNumberFormat="1" applyFont="1"/>
    <xf numFmtId="0" fontId="3" fillId="0" borderId="12" xfId="0" applyFont="1" applyBorder="1" applyAlignment="1">
      <alignment horizontal="right"/>
    </xf>
    <xf numFmtId="22" fontId="3" fillId="0" borderId="12" xfId="0" applyNumberFormat="1" applyFont="1" applyBorder="1" applyAlignment="1">
      <alignment horizontal="left"/>
    </xf>
    <xf numFmtId="10" fontId="3" fillId="0" borderId="0" xfId="0" applyNumberFormat="1" applyFont="1"/>
    <xf numFmtId="4" fontId="3" fillId="0" borderId="0" xfId="0" applyNumberFormat="1" applyFont="1"/>
    <xf numFmtId="0" fontId="4" fillId="0" borderId="0" xfId="0" applyFont="1" applyAlignment="1">
      <alignment horizontal="right"/>
    </xf>
    <xf numFmtId="0" fontId="5" fillId="2" borderId="0" xfId="0" applyFont="1" applyFill="1"/>
    <xf numFmtId="0" fontId="6" fillId="3" borderId="1" xfId="0" applyFont="1" applyFill="1" applyBorder="1"/>
    <xf numFmtId="0" fontId="3" fillId="3" borderId="2" xfId="0" applyFont="1" applyFill="1" applyBorder="1"/>
    <xf numFmtId="0" fontId="3" fillId="3" borderId="3" xfId="0" applyFont="1" applyFill="1" applyBorder="1"/>
    <xf numFmtId="0" fontId="7" fillId="0" borderId="0" xfId="0" applyFont="1" applyAlignment="1">
      <alignment wrapText="1"/>
    </xf>
    <xf numFmtId="0" fontId="3" fillId="0" borderId="2" xfId="0" applyFont="1" applyBorder="1"/>
    <xf numFmtId="0" fontId="6" fillId="3" borderId="2" xfId="0" applyFont="1" applyFill="1" applyBorder="1"/>
    <xf numFmtId="0" fontId="3" fillId="0" borderId="3" xfId="0" applyFont="1" applyBorder="1"/>
    <xf numFmtId="164" fontId="3" fillId="0" borderId="0" xfId="0" applyNumberFormat="1" applyFont="1"/>
    <xf numFmtId="0" fontId="6" fillId="0" borderId="0" xfId="0" applyFont="1"/>
    <xf numFmtId="0" fontId="8" fillId="0" borderId="0" xfId="0" applyFont="1" applyAlignment="1">
      <alignment horizontal="center"/>
    </xf>
    <xf numFmtId="166" fontId="3" fillId="0" borderId="0" xfId="0" applyNumberFormat="1" applyFont="1"/>
    <xf numFmtId="0" fontId="6" fillId="0" borderId="6" xfId="0" applyFont="1" applyBorder="1"/>
    <xf numFmtId="0" fontId="6" fillId="0" borderId="1" xfId="0" applyFont="1" applyBorder="1"/>
    <xf numFmtId="0" fontId="6" fillId="0" borderId="2" xfId="0" applyFont="1" applyBorder="1"/>
    <xf numFmtId="2" fontId="3" fillId="7" borderId="7" xfId="4" applyNumberFormat="1" applyFont="1" applyFill="1" applyBorder="1"/>
    <xf numFmtId="2" fontId="3" fillId="7" borderId="8" xfId="4" applyNumberFormat="1" applyFont="1" applyFill="1" applyBorder="1"/>
    <xf numFmtId="0" fontId="3" fillId="0" borderId="0" xfId="0" applyFont="1" applyAlignment="1">
      <alignment horizontal="right"/>
    </xf>
    <xf numFmtId="0" fontId="6" fillId="0" borderId="7" xfId="0" applyFont="1" applyBorder="1"/>
    <xf numFmtId="0" fontId="6" fillId="0" borderId="8" xfId="0" applyFont="1" applyBorder="1"/>
    <xf numFmtId="0" fontId="3" fillId="0" borderId="8" xfId="0" applyFont="1" applyBorder="1"/>
    <xf numFmtId="0" fontId="3" fillId="0" borderId="7" xfId="0" applyFont="1" applyBorder="1"/>
    <xf numFmtId="0" fontId="10" fillId="0" borderId="0" xfId="0" applyFont="1"/>
    <xf numFmtId="2" fontId="3" fillId="0" borderId="8" xfId="0" applyNumberFormat="1" applyFont="1" applyBorder="1"/>
    <xf numFmtId="44" fontId="3" fillId="4" borderId="0" xfId="0" applyNumberFormat="1" applyFont="1" applyFill="1"/>
    <xf numFmtId="2" fontId="3" fillId="0" borderId="0" xfId="0" applyNumberFormat="1" applyFont="1"/>
    <xf numFmtId="2" fontId="3" fillId="0" borderId="7" xfId="0" applyNumberFormat="1" applyFont="1" applyBorder="1"/>
    <xf numFmtId="4" fontId="3" fillId="0" borderId="8" xfId="0" applyNumberFormat="1" applyFont="1" applyBorder="1"/>
    <xf numFmtId="8" fontId="0" fillId="0" borderId="0" xfId="0" applyNumberFormat="1"/>
    <xf numFmtId="0" fontId="14" fillId="0" borderId="13" xfId="0" applyFont="1" applyBorder="1" applyAlignment="1">
      <alignment horizontal="left"/>
    </xf>
    <xf numFmtId="0" fontId="14" fillId="0" borderId="0" xfId="0" applyFont="1" applyAlignment="1">
      <alignment horizontal="left"/>
    </xf>
    <xf numFmtId="168" fontId="0" fillId="0" borderId="14" xfId="1" applyNumberFormat="1" applyFont="1" applyBorder="1" applyAlignment="1">
      <alignment horizontal="right"/>
    </xf>
    <xf numFmtId="3" fontId="0" fillId="0" borderId="13" xfId="0" applyNumberFormat="1" applyBorder="1" applyAlignment="1">
      <alignment horizontal="left"/>
    </xf>
    <xf numFmtId="0" fontId="0" fillId="0" borderId="13" xfId="0" quotePrefix="1" applyBorder="1" applyAlignment="1">
      <alignment horizontal="left"/>
    </xf>
    <xf numFmtId="0" fontId="0" fillId="0" borderId="15" xfId="0" applyBorder="1"/>
    <xf numFmtId="0" fontId="0" fillId="0" borderId="16" xfId="0" applyBorder="1"/>
    <xf numFmtId="0" fontId="18" fillId="0" borderId="17" xfId="0" applyFont="1" applyBorder="1"/>
    <xf numFmtId="0" fontId="18" fillId="0" borderId="0" xfId="0" applyFont="1"/>
    <xf numFmtId="0" fontId="18" fillId="0" borderId="18" xfId="0" applyFont="1" applyBorder="1"/>
    <xf numFmtId="0" fontId="18" fillId="0" borderId="19" xfId="0" applyFont="1" applyBorder="1"/>
    <xf numFmtId="0" fontId="18" fillId="0" borderId="20" xfId="0" applyFont="1" applyBorder="1"/>
    <xf numFmtId="0" fontId="18" fillId="0" borderId="21" xfId="0" applyFont="1" applyBorder="1"/>
    <xf numFmtId="0" fontId="17" fillId="0" borderId="22" xfId="0" applyFont="1" applyBorder="1"/>
    <xf numFmtId="168" fontId="0" fillId="0" borderId="13" xfId="0" applyNumberFormat="1" applyBorder="1" applyAlignment="1">
      <alignment horizontal="right"/>
    </xf>
    <xf numFmtId="0" fontId="18" fillId="0" borderId="23" xfId="0" applyFont="1" applyBorder="1" applyAlignment="1">
      <alignment horizontal="left"/>
    </xf>
    <xf numFmtId="0" fontId="18" fillId="0" borderId="19" xfId="0" applyFont="1" applyBorder="1" applyAlignment="1">
      <alignment horizontal="left" wrapText="1"/>
    </xf>
    <xf numFmtId="0" fontId="0" fillId="0" borderId="24" xfId="0" applyBorder="1"/>
    <xf numFmtId="0" fontId="14" fillId="0" borderId="0" xfId="0" applyFont="1" applyAlignment="1">
      <alignment horizontal="right"/>
    </xf>
    <xf numFmtId="0" fontId="0" fillId="0" borderId="0" xfId="0" applyAlignment="1">
      <alignment horizontal="right"/>
    </xf>
    <xf numFmtId="0" fontId="19" fillId="0" borderId="0" xfId="0" applyFont="1"/>
    <xf numFmtId="0" fontId="14" fillId="0" borderId="0" xfId="0" applyFont="1"/>
    <xf numFmtId="0" fontId="0" fillId="0" borderId="0" xfId="0" applyAlignment="1">
      <alignment horizontal="left" indent="1"/>
    </xf>
    <xf numFmtId="171" fontId="0" fillId="0" borderId="0" xfId="0" applyNumberFormat="1" applyAlignment="1">
      <alignment horizontal="center"/>
    </xf>
    <xf numFmtId="0" fontId="0" fillId="0" borderId="24" xfId="0" applyBorder="1" applyAlignment="1">
      <alignment horizontal="left"/>
    </xf>
    <xf numFmtId="0" fontId="0" fillId="0" borderId="24" xfId="0" applyBorder="1" applyAlignment="1">
      <alignment horizontal="left" wrapText="1"/>
    </xf>
    <xf numFmtId="170" fontId="0" fillId="0" borderId="0" xfId="0" applyNumberFormat="1"/>
    <xf numFmtId="168" fontId="0" fillId="0" borderId="0" xfId="0" applyNumberFormat="1" applyAlignment="1">
      <alignment horizontal="right"/>
    </xf>
    <xf numFmtId="170" fontId="0" fillId="0" borderId="0" xfId="0" applyNumberFormat="1" applyAlignment="1">
      <alignment horizontal="center"/>
    </xf>
    <xf numFmtId="3" fontId="0" fillId="0" borderId="0" xfId="0" applyNumberFormat="1"/>
    <xf numFmtId="0" fontId="16" fillId="0" borderId="0" xfId="0" applyFont="1" applyAlignment="1">
      <alignment horizontal="center"/>
    </xf>
    <xf numFmtId="168" fontId="0" fillId="8" borderId="13" xfId="0" applyNumberFormat="1" applyFill="1" applyBorder="1" applyAlignment="1">
      <alignment horizontal="right"/>
    </xf>
    <xf numFmtId="0" fontId="0" fillId="8" borderId="0" xfId="0" applyFill="1"/>
    <xf numFmtId="0" fontId="14" fillId="8" borderId="13" xfId="0" applyFont="1" applyFill="1" applyBorder="1" applyAlignment="1">
      <alignment horizontal="left"/>
    </xf>
    <xf numFmtId="0" fontId="0" fillId="8" borderId="0" xfId="0" applyFill="1" applyAlignment="1">
      <alignment horizontal="center"/>
    </xf>
    <xf numFmtId="3" fontId="0" fillId="0" borderId="0" xfId="0" applyNumberFormat="1" applyAlignment="1">
      <alignment horizontal="center"/>
    </xf>
    <xf numFmtId="0" fontId="0" fillId="0" borderId="22" xfId="0" applyBorder="1" applyProtection="1">
      <protection locked="0"/>
    </xf>
    <xf numFmtId="0" fontId="0" fillId="0" borderId="16" xfId="0" applyBorder="1" applyProtection="1">
      <protection locked="0"/>
    </xf>
    <xf numFmtId="0" fontId="0" fillId="0" borderId="0" xfId="0" applyProtection="1">
      <protection locked="0"/>
    </xf>
    <xf numFmtId="0" fontId="0" fillId="0" borderId="15" xfId="0" applyBorder="1" applyProtection="1">
      <protection locked="0"/>
    </xf>
    <xf numFmtId="0" fontId="0" fillId="0" borderId="18" xfId="0" applyBorder="1" applyAlignment="1" applyProtection="1">
      <alignment horizontal="left"/>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44" fontId="0" fillId="0" borderId="0" xfId="1" applyFont="1" applyBorder="1"/>
    <xf numFmtId="0" fontId="0" fillId="0" borderId="0" xfId="0" applyAlignment="1" applyProtection="1">
      <alignment horizontal="right"/>
      <protection locked="0"/>
    </xf>
    <xf numFmtId="0" fontId="14" fillId="0" borderId="25" xfId="0" applyFont="1" applyBorder="1" applyAlignment="1">
      <alignment horizontal="left"/>
    </xf>
    <xf numFmtId="0" fontId="0" fillId="8" borderId="25" xfId="0" applyFill="1" applyBorder="1" applyAlignment="1">
      <alignment horizontal="left" indent="1"/>
    </xf>
    <xf numFmtId="0" fontId="14" fillId="0" borderId="25" xfId="0" applyFont="1" applyBorder="1" applyAlignment="1">
      <alignment horizontal="right"/>
    </xf>
    <xf numFmtId="0" fontId="16" fillId="0" borderId="25" xfId="0" applyFont="1" applyBorder="1" applyAlignment="1">
      <alignment horizontal="right"/>
    </xf>
    <xf numFmtId="0" fontId="0" fillId="0" borderId="25" xfId="0" applyBorder="1" applyAlignment="1">
      <alignment horizontal="right" vertical="center"/>
    </xf>
    <xf numFmtId="0" fontId="20" fillId="0" borderId="25" xfId="0" applyFont="1" applyBorder="1" applyAlignment="1">
      <alignment horizontal="right" vertical="center"/>
    </xf>
    <xf numFmtId="172" fontId="20" fillId="0" borderId="25" xfId="0" applyNumberFormat="1" applyFont="1" applyBorder="1" applyAlignment="1">
      <alignment horizontal="right"/>
    </xf>
    <xf numFmtId="167" fontId="20" fillId="0" borderId="25" xfId="5" applyNumberFormat="1" applyFont="1" applyBorder="1" applyAlignment="1">
      <alignment horizontal="right"/>
    </xf>
    <xf numFmtId="0" fontId="0" fillId="8" borderId="25" xfId="0" applyFill="1" applyBorder="1" applyAlignment="1">
      <alignment horizontal="right"/>
    </xf>
    <xf numFmtId="171" fontId="0" fillId="8" borderId="25" xfId="0" applyNumberFormat="1" applyFill="1" applyBorder="1" applyAlignment="1">
      <alignment horizontal="right"/>
    </xf>
    <xf numFmtId="0" fontId="13" fillId="0" borderId="0" xfId="0" applyFont="1"/>
    <xf numFmtId="0" fontId="14" fillId="8" borderId="0" xfId="0" applyFont="1" applyFill="1" applyAlignment="1">
      <alignment horizontal="right"/>
    </xf>
    <xf numFmtId="0" fontId="16" fillId="8" borderId="0" xfId="0" applyFont="1" applyFill="1" applyAlignment="1">
      <alignment horizontal="right"/>
    </xf>
    <xf numFmtId="0" fontId="16" fillId="0" borderId="0" xfId="0" applyFont="1" applyAlignment="1">
      <alignment horizontal="right"/>
    </xf>
    <xf numFmtId="0" fontId="15" fillId="10" borderId="25" xfId="0" applyFont="1" applyFill="1" applyBorder="1"/>
    <xf numFmtId="0" fontId="13" fillId="10" borderId="25" xfId="0" applyFont="1" applyFill="1" applyBorder="1" applyAlignment="1">
      <alignment horizontal="right"/>
    </xf>
    <xf numFmtId="168" fontId="15" fillId="0" borderId="0" xfId="0" applyNumberFormat="1" applyFont="1"/>
    <xf numFmtId="0" fontId="15" fillId="0" borderId="0" xfId="0" applyFont="1"/>
    <xf numFmtId="0" fontId="21" fillId="0" borderId="0" xfId="6" applyAlignment="1" applyProtection="1">
      <alignment horizontal="left"/>
      <protection locked="0"/>
    </xf>
    <xf numFmtId="168" fontId="0" fillId="0" borderId="25" xfId="0" applyNumberFormat="1" applyBorder="1" applyAlignment="1">
      <alignment horizontal="right"/>
    </xf>
    <xf numFmtId="168" fontId="0" fillId="8" borderId="14" xfId="1" applyNumberFormat="1" applyFont="1" applyFill="1" applyBorder="1" applyAlignment="1">
      <alignment horizontal="right"/>
    </xf>
    <xf numFmtId="168" fontId="14" fillId="8" borderId="0" xfId="0" applyNumberFormat="1" applyFont="1" applyFill="1" applyAlignment="1">
      <alignment horizontal="right"/>
    </xf>
    <xf numFmtId="168" fontId="14" fillId="0" borderId="0" xfId="0" applyNumberFormat="1" applyFont="1" applyAlignment="1">
      <alignment horizontal="right"/>
    </xf>
    <xf numFmtId="0" fontId="13" fillId="0" borderId="26" xfId="0" applyFont="1" applyBorder="1"/>
    <xf numFmtId="0" fontId="0" fillId="0" borderId="26" xfId="0" applyBorder="1"/>
    <xf numFmtId="3" fontId="0" fillId="0" borderId="15" xfId="0" applyNumberFormat="1" applyBorder="1" applyProtection="1">
      <protection locked="0"/>
    </xf>
    <xf numFmtId="3" fontId="0" fillId="0" borderId="20" xfId="0" applyNumberFormat="1" applyBorder="1" applyProtection="1">
      <protection locked="0"/>
    </xf>
    <xf numFmtId="3" fontId="23" fillId="9" borderId="12" xfId="0" applyNumberFormat="1" applyFont="1" applyFill="1" applyBorder="1" applyAlignment="1" applyProtection="1">
      <alignment horizontal="center" vertical="center"/>
      <protection locked="0"/>
    </xf>
    <xf numFmtId="0" fontId="0" fillId="0" borderId="0" xfId="0" applyAlignment="1">
      <alignment horizontal="center" vertical="center" wrapText="1"/>
    </xf>
    <xf numFmtId="0" fontId="0" fillId="0" borderId="0" xfId="0" applyAlignment="1">
      <alignment horizontal="left"/>
    </xf>
    <xf numFmtId="0" fontId="0" fillId="0" borderId="0" xfId="0" applyAlignment="1" applyProtection="1">
      <alignment horizontal="left"/>
      <protection locked="0"/>
    </xf>
    <xf numFmtId="0" fontId="22" fillId="0" borderId="0" xfId="0" applyFont="1"/>
    <xf numFmtId="0" fontId="21" fillId="0" borderId="0" xfId="6" applyProtection="1">
      <protection locked="0"/>
    </xf>
    <xf numFmtId="43" fontId="3" fillId="0" borderId="0" xfId="7" applyFont="1"/>
    <xf numFmtId="0" fontId="0" fillId="0" borderId="0" xfId="0" applyAlignment="1">
      <alignment horizontal="center"/>
    </xf>
    <xf numFmtId="0" fontId="25" fillId="0" borderId="0" xfId="0" applyFont="1" applyAlignment="1">
      <alignment horizontal="left" wrapText="1"/>
    </xf>
    <xf numFmtId="0" fontId="0" fillId="0" borderId="0" xfId="0" applyAlignment="1">
      <alignment horizontal="left"/>
    </xf>
    <xf numFmtId="0" fontId="0" fillId="0" borderId="25" xfId="0" applyBorder="1" applyAlignment="1">
      <alignment horizontal="left" vertical="center" indent="1"/>
    </xf>
    <xf numFmtId="0" fontId="15" fillId="11" borderId="25" xfId="0" applyFont="1" applyFill="1" applyBorder="1" applyAlignment="1">
      <alignment horizontal="left" vertical="center" indent="1"/>
    </xf>
    <xf numFmtId="0" fontId="0" fillId="0" borderId="0" xfId="0" applyAlignment="1">
      <alignment horizontal="center" vertical="center" wrapText="1"/>
    </xf>
  </cellXfs>
  <cellStyles count="8">
    <cellStyle name="Comma" xfId="7" builtinId="3"/>
    <cellStyle name="Currency" xfId="1" builtinId="4"/>
    <cellStyle name="Currency 2" xfId="4" xr:uid="{D38B4F04-21ED-4C7B-9614-9B67E14A0989}"/>
    <cellStyle name="Hyperlink" xfId="6" builtinId="8"/>
    <cellStyle name="Normal" xfId="0" builtinId="0"/>
    <cellStyle name="Normal 2" xfId="2" xr:uid="{C315B996-C239-4B7E-AE6C-3BE41ACEBEE6}"/>
    <cellStyle name="Percent" xfId="5" builtinId="5"/>
    <cellStyle name="Percent 2" xfId="3" xr:uid="{6DFCC1FE-1A6C-4951-BD6E-A72068EF1FBA}"/>
  </cellStyles>
  <dxfs count="22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9B5B5"/>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9B5B5"/>
      <color rgb="FFFFFFFF"/>
      <color rgb="FFF89992"/>
      <color rgb="FFF868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r>
              <a:rPr lang="en-AU" sz="1000" b="1">
                <a:solidFill>
                  <a:sysClr val="windowText" lastClr="000000"/>
                </a:solidFill>
              </a:rPr>
              <a:t>Total customer invoice</a:t>
            </a:r>
            <a:r>
              <a:rPr lang="en-AU" sz="1000" b="1" baseline="0">
                <a:solidFill>
                  <a:sysClr val="windowText" lastClr="000000"/>
                </a:solidFill>
              </a:rPr>
              <a:t> </a:t>
            </a:r>
            <a:r>
              <a:rPr lang="en-AU" sz="1000" b="1" i="0" u="none" strike="noStrike" kern="1200" spc="0" baseline="0">
                <a:solidFill>
                  <a:sysClr val="windowText" lastClr="000000"/>
                </a:solidFill>
              </a:rPr>
              <a:t>($/annum) forecast (</a:t>
            </a:r>
            <a:r>
              <a:rPr lang="en-AU" sz="1000" b="1" baseline="0">
                <a:solidFill>
                  <a:sysClr val="windowText" lastClr="000000"/>
                </a:solidFill>
              </a:rPr>
              <a:t>RAB approach to renewals funding)</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3"/>
          <c:order val="0"/>
          <c:tx>
            <c:strRef>
              <c:f>'Bill Calculator'!$F$76</c:f>
              <c:strCache>
                <c:ptCount val="1"/>
                <c:pt idx="0">
                  <c:v>Part D ($)</c:v>
                </c:pt>
              </c:strCache>
            </c:strRef>
          </c:tx>
          <c:spPr>
            <a:solidFill>
              <a:schemeClr val="accent4"/>
            </a:solidFill>
            <a:ln>
              <a:noFill/>
            </a:ln>
            <a:effectLst/>
          </c:spPr>
          <c:invertIfNegative val="0"/>
          <c:cat>
            <c:strRef>
              <c:f>'Bill Calculator'!$H$65:$L$65</c:f>
              <c:strCache>
                <c:ptCount val="5"/>
                <c:pt idx="0">
                  <c:v>2024-25</c:v>
                </c:pt>
                <c:pt idx="1">
                  <c:v>2025-26</c:v>
                </c:pt>
                <c:pt idx="2">
                  <c:v>2026-27</c:v>
                </c:pt>
                <c:pt idx="3">
                  <c:v>2027-28</c:v>
                </c:pt>
                <c:pt idx="4">
                  <c:v>2028-29</c:v>
                </c:pt>
              </c:strCache>
            </c:strRef>
          </c:cat>
          <c:val>
            <c:numRef>
              <c:f>'Bill Calculator'!$H$76:$L$76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6-CE17-49B4-A69C-DDCCF3DF5E4D}"/>
            </c:ext>
          </c:extLst>
        </c:ser>
        <c:ser>
          <c:idx val="2"/>
          <c:order val="1"/>
          <c:tx>
            <c:strRef>
              <c:f>'Bill Calculator'!$F$75</c:f>
              <c:strCache>
                <c:ptCount val="1"/>
                <c:pt idx="0">
                  <c:v>Part C ($)</c:v>
                </c:pt>
              </c:strCache>
            </c:strRef>
          </c:tx>
          <c:spPr>
            <a:solidFill>
              <a:schemeClr val="accent3"/>
            </a:solidFill>
            <a:ln>
              <a:noFill/>
            </a:ln>
            <a:effectLst/>
          </c:spPr>
          <c:invertIfNegative val="0"/>
          <c:cat>
            <c:strRef>
              <c:f>'Bill Calculator'!$H$65:$L$65</c:f>
              <c:strCache>
                <c:ptCount val="5"/>
                <c:pt idx="0">
                  <c:v>2024-25</c:v>
                </c:pt>
                <c:pt idx="1">
                  <c:v>2025-26</c:v>
                </c:pt>
                <c:pt idx="2">
                  <c:v>2026-27</c:v>
                </c:pt>
                <c:pt idx="3">
                  <c:v>2027-28</c:v>
                </c:pt>
                <c:pt idx="4">
                  <c:v>2028-29</c:v>
                </c:pt>
              </c:strCache>
            </c:strRef>
          </c:cat>
          <c:val>
            <c:numRef>
              <c:f>'Bill Calculator'!$H$75:$L$75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5-CE17-49B4-A69C-DDCCF3DF5E4D}"/>
            </c:ext>
          </c:extLst>
        </c:ser>
        <c:ser>
          <c:idx val="1"/>
          <c:order val="2"/>
          <c:tx>
            <c:strRef>
              <c:f>'Bill Calculator'!$F$74</c:f>
              <c:strCache>
                <c:ptCount val="1"/>
                <c:pt idx="0">
                  <c:v>Part B ($)</c:v>
                </c:pt>
              </c:strCache>
            </c:strRef>
          </c:tx>
          <c:spPr>
            <a:solidFill>
              <a:schemeClr val="accent5"/>
            </a:solidFill>
            <a:ln>
              <a:noFill/>
            </a:ln>
            <a:effectLst/>
          </c:spPr>
          <c:invertIfNegative val="0"/>
          <c:cat>
            <c:strRef>
              <c:f>'Bill Calculator'!$H$65:$L$65</c:f>
              <c:strCache>
                <c:ptCount val="5"/>
                <c:pt idx="0">
                  <c:v>2024-25</c:v>
                </c:pt>
                <c:pt idx="1">
                  <c:v>2025-26</c:v>
                </c:pt>
                <c:pt idx="2">
                  <c:v>2026-27</c:v>
                </c:pt>
                <c:pt idx="3">
                  <c:v>2027-28</c:v>
                </c:pt>
                <c:pt idx="4">
                  <c:v>2028-29</c:v>
                </c:pt>
              </c:strCache>
            </c:strRef>
          </c:cat>
          <c:val>
            <c:numRef>
              <c:f>'Bill Calculator'!$H$74:$L$74</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4-CE17-49B4-A69C-DDCCF3DF5E4D}"/>
            </c:ext>
          </c:extLst>
        </c:ser>
        <c:ser>
          <c:idx val="0"/>
          <c:order val="3"/>
          <c:tx>
            <c:strRef>
              <c:f>'Bill Calculator'!$F$73</c:f>
              <c:strCache>
                <c:ptCount val="1"/>
                <c:pt idx="0">
                  <c:v>Part A ($)</c:v>
                </c:pt>
              </c:strCache>
            </c:strRef>
          </c:tx>
          <c:spPr>
            <a:solidFill>
              <a:schemeClr val="accent2"/>
            </a:solidFill>
            <a:ln>
              <a:noFill/>
            </a:ln>
            <a:effectLst/>
          </c:spPr>
          <c:invertIfNegative val="0"/>
          <c:cat>
            <c:strRef>
              <c:f>'Bill Calculator'!$H$65:$L$65</c:f>
              <c:strCache>
                <c:ptCount val="5"/>
                <c:pt idx="0">
                  <c:v>2024-25</c:v>
                </c:pt>
                <c:pt idx="1">
                  <c:v>2025-26</c:v>
                </c:pt>
                <c:pt idx="2">
                  <c:v>2026-27</c:v>
                </c:pt>
                <c:pt idx="3">
                  <c:v>2027-28</c:v>
                </c:pt>
                <c:pt idx="4">
                  <c:v>2028-29</c:v>
                </c:pt>
              </c:strCache>
            </c:strRef>
          </c:cat>
          <c:val>
            <c:numRef>
              <c:f>'Bill Calculator'!$H$73:$L$73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CE17-49B4-A69C-DDCCF3DF5E4D}"/>
            </c:ext>
          </c:extLst>
        </c:ser>
        <c:ser>
          <c:idx val="4"/>
          <c:order val="4"/>
          <c:tx>
            <c:strRef>
              <c:f>'Bill Calculator'!$F$95</c:f>
              <c:strCache>
                <c:ptCount val="1"/>
                <c:pt idx="0">
                  <c:v>Label (RAB)</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'Bill Calculator'!$H$65:$L$65</c:f>
              <c:strCache>
                <c:ptCount val="5"/>
                <c:pt idx="0">
                  <c:v>2024-25</c:v>
                </c:pt>
                <c:pt idx="1">
                  <c:v>2025-26</c:v>
                </c:pt>
                <c:pt idx="2">
                  <c:v>2026-27</c:v>
                </c:pt>
                <c:pt idx="3">
                  <c:v>2027-28</c:v>
                </c:pt>
                <c:pt idx="4">
                  <c:v>2028-29</c:v>
                </c:pt>
              </c:strCache>
            </c:strRef>
          </c:cat>
          <c:val>
            <c:numRef>
              <c:f>'Bill Calculator'!$H$95:$L$95</c:f>
            </c:numRef>
          </c:val>
          <c:extLst>
            <c:ext xmlns:c15="http://schemas.microsoft.com/office/drawing/2012/chart" uri="{02D57815-91ED-43cb-92C2-25804820EDAC}">
              <c15:datalabelsRange>
                <c15:f>'Bill Calculator'!$H$77:$M$77</c15:f>
                <c15:dlblRangeCache>
                  <c:ptCount val="6"/>
                  <c:pt idx="0">
                    <c:v>$0.00</c:v>
                  </c:pt>
                  <c:pt idx="1">
                    <c:v>$0.00</c:v>
                  </c:pt>
                  <c:pt idx="2">
                    <c:v>$0.00</c:v>
                  </c:pt>
                  <c:pt idx="3">
                    <c:v>$0.00</c:v>
                  </c:pt>
                  <c:pt idx="4">
                    <c:v>$0.00</c:v>
                  </c:pt>
                </c15:dlblRangeCache>
              </c15:datalabelsRange>
            </c:ext>
            <c:ext xmlns:c16="http://schemas.microsoft.com/office/drawing/2014/chart" uri="{C3380CC4-5D6E-409C-BE32-E72D297353CC}">
              <c16:uniqueId val="{00000007-CE17-49B4-A69C-DDCCF3DF5E4D}"/>
            </c:ext>
          </c:extLst>
        </c:ser>
        <c:ser>
          <c:idx val="5"/>
          <c:order val="5"/>
          <c:tx>
            <c:strRef>
              <c:f>'Bill Calculator'!$H$46:$L$46</c:f>
              <c:strCache>
                <c:ptCount val="5"/>
                <c:pt idx="0">
                  <c:v>$0.00</c:v>
                </c:pt>
                <c:pt idx="1">
                  <c:v>$0.00</c:v>
                </c:pt>
                <c:pt idx="2">
                  <c:v>$0.00</c:v>
                </c:pt>
                <c:pt idx="3">
                  <c:v>$0.00</c:v>
                </c:pt>
                <c:pt idx="4">
                  <c:v>$0.00</c:v>
                </c:pt>
              </c:strCache>
            </c:strRef>
          </c:tx>
          <c:spPr>
            <a:solidFill>
              <a:schemeClr val="bg1"/>
            </a:solidFill>
            <a:ln>
              <a:noFill/>
            </a:ln>
            <a:effectLst/>
          </c:spPr>
          <c:invertIfNegative val="0"/>
          <c:dLbls>
            <c:dLbl>
              <c:idx val="0"/>
              <c:tx>
                <c:rich>
                  <a:bodyPr/>
                  <a:lstStyle/>
                  <a:p>
                    <a:fld id="{28900FF8-5E26-4964-9D60-7798DC2DE0DD}" type="CELLRANGE">
                      <a:rPr lang="en-US"/>
                      <a:pPr/>
                      <a:t>[CELLRANGE]</a:t>
                    </a:fld>
                    <a:endParaRPr lang="en-AU"/>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034-42A0-A775-98D7FEB49CBA}"/>
                </c:ext>
              </c:extLst>
            </c:dLbl>
            <c:dLbl>
              <c:idx val="1"/>
              <c:tx>
                <c:rich>
                  <a:bodyPr/>
                  <a:lstStyle/>
                  <a:p>
                    <a:fld id="{58DCE8E1-9E3F-412E-84E1-44698B2AED87}" type="CELLRANGE">
                      <a:rPr lang="en-AU"/>
                      <a:pPr/>
                      <a:t>[CELLRANGE]</a:t>
                    </a:fld>
                    <a:endParaRPr lang="en-AU"/>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034-42A0-A775-98D7FEB49CBA}"/>
                </c:ext>
              </c:extLst>
            </c:dLbl>
            <c:dLbl>
              <c:idx val="2"/>
              <c:tx>
                <c:rich>
                  <a:bodyPr/>
                  <a:lstStyle/>
                  <a:p>
                    <a:fld id="{AC7D655C-9CC5-4E18-9525-BB3243063329}" type="CELLRANGE">
                      <a:rPr lang="en-AU"/>
                      <a:pPr/>
                      <a:t>[CELLRANGE]</a:t>
                    </a:fld>
                    <a:endParaRPr lang="en-AU"/>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034-42A0-A775-98D7FEB49CBA}"/>
                </c:ext>
              </c:extLst>
            </c:dLbl>
            <c:dLbl>
              <c:idx val="3"/>
              <c:tx>
                <c:rich>
                  <a:bodyPr/>
                  <a:lstStyle/>
                  <a:p>
                    <a:fld id="{F54CA0E1-DA1C-4861-BC48-D359A5B08F50}" type="CELLRANGE">
                      <a:rPr lang="en-AU"/>
                      <a:pPr/>
                      <a:t>[CELLRANGE]</a:t>
                    </a:fld>
                    <a:endParaRPr lang="en-AU"/>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034-42A0-A775-98D7FEB49CBA}"/>
                </c:ext>
              </c:extLst>
            </c:dLbl>
            <c:dLbl>
              <c:idx val="4"/>
              <c:tx>
                <c:rich>
                  <a:bodyPr/>
                  <a:lstStyle/>
                  <a:p>
                    <a:fld id="{2F8CCDE6-B0BD-4353-8AE6-C4427A7DCC31}" type="CELLRANGE">
                      <a:rPr lang="en-AU"/>
                      <a:pPr/>
                      <a:t>[CELLRANGE]</a:t>
                    </a:fld>
                    <a:endParaRPr lang="en-AU"/>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034-42A0-A775-98D7FEB49C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'Bill Calculator'!$H$46:$L$46</c:f>
              <c:numCache>
                <c:formatCode>"$"#,##0.00</c:formatCode>
                <c:ptCount val="5"/>
                <c:pt idx="0">
                  <c:v>0</c:v>
                </c:pt>
                <c:pt idx="1">
                  <c:v>0</c:v>
                </c:pt>
                <c:pt idx="2">
                  <c:v>0</c:v>
                </c:pt>
                <c:pt idx="3">
                  <c:v>0</c:v>
                </c:pt>
                <c:pt idx="4">
                  <c:v>0</c:v>
                </c:pt>
              </c:numCache>
            </c:numRef>
          </c:val>
          <c:extLst>
            <c:ext xmlns:c15="http://schemas.microsoft.com/office/drawing/2012/chart" uri="{02D57815-91ED-43cb-92C2-25804820EDAC}">
              <c15:datalabelsRange>
                <c15:f>'Bill Calculator'!$H$77:$L$77</c15:f>
                <c15:dlblRangeCache>
                  <c:ptCount val="5"/>
                  <c:pt idx="0">
                    <c:v>$0.00</c:v>
                  </c:pt>
                  <c:pt idx="1">
                    <c:v>$0.00</c:v>
                  </c:pt>
                  <c:pt idx="2">
                    <c:v>$0.00</c:v>
                  </c:pt>
                  <c:pt idx="3">
                    <c:v>$0.00</c:v>
                  </c:pt>
                  <c:pt idx="4">
                    <c:v>$0.00</c:v>
                  </c:pt>
                </c15:dlblRangeCache>
              </c15:datalabelsRange>
            </c:ext>
            <c:ext xmlns:c16="http://schemas.microsoft.com/office/drawing/2014/chart" uri="{C3380CC4-5D6E-409C-BE32-E72D297353CC}">
              <c16:uniqueId val="{00000001-6034-42A0-A775-98D7FEB49CBA}"/>
            </c:ext>
          </c:extLst>
        </c:ser>
        <c:dLbls>
          <c:showLegendKey val="0"/>
          <c:showVal val="0"/>
          <c:showCatName val="0"/>
          <c:showSerName val="0"/>
          <c:showPercent val="0"/>
          <c:showBubbleSize val="0"/>
        </c:dLbls>
        <c:gapWidth val="150"/>
        <c:overlap val="100"/>
        <c:axId val="1294718767"/>
        <c:axId val="1294719727"/>
      </c:barChart>
      <c:catAx>
        <c:axId val="1294718767"/>
        <c:scaling>
          <c:orientation val="minMax"/>
        </c:scaling>
        <c:delete val="0"/>
        <c:axPos val="b"/>
        <c:numFmt formatCode="General" sourceLinked="1"/>
        <c:majorTickMark val="none"/>
        <c:minorTickMark val="none"/>
        <c:tickLblPos val="nextTo"/>
        <c:spPr>
          <a:noFill/>
          <a:ln w="9525" cap="flat" cmpd="sng" algn="ctr">
            <a:solidFill>
              <a:schemeClr val="accent6">
                <a:lumMod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94719727"/>
        <c:crosses val="autoZero"/>
        <c:auto val="1"/>
        <c:lblAlgn val="ctr"/>
        <c:lblOffset val="100"/>
        <c:noMultiLvlLbl val="0"/>
      </c:catAx>
      <c:valAx>
        <c:axId val="1294719727"/>
        <c:scaling>
          <c:orientation val="minMax"/>
        </c:scaling>
        <c:delete val="0"/>
        <c:axPos val="l"/>
        <c:numFmt formatCode="&quot;$&quot;#,##0.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94718767"/>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accent4"/>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r>
              <a:rPr lang="en-AU" sz="1000" b="1">
                <a:solidFill>
                  <a:sysClr val="windowText" lastClr="000000"/>
                </a:solidFill>
              </a:rPr>
              <a:t>Total customer invoice</a:t>
            </a:r>
            <a:r>
              <a:rPr lang="en-AU" sz="1000" b="1" baseline="0">
                <a:solidFill>
                  <a:sysClr val="windowText" lastClr="000000"/>
                </a:solidFill>
              </a:rPr>
              <a:t> ($/annum) forecast (business as usual approach)</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3"/>
          <c:order val="0"/>
          <c:tx>
            <c:strRef>
              <c:f>'Bill Calculator'!$F$59</c:f>
              <c:strCache>
                <c:ptCount val="1"/>
                <c:pt idx="0">
                  <c:v>Part D ($)</c:v>
                </c:pt>
              </c:strCache>
            </c:strRef>
          </c:tx>
          <c:spPr>
            <a:solidFill>
              <a:schemeClr val="accent4"/>
            </a:solidFill>
            <a:ln>
              <a:noFill/>
            </a:ln>
            <a:effectLst/>
          </c:spPr>
          <c:invertIfNegative val="0"/>
          <c:cat>
            <c:strRef>
              <c:f>'Bill Calculator'!$H$48:$L$48</c:f>
              <c:strCache>
                <c:ptCount val="5"/>
                <c:pt idx="0">
                  <c:v>2024-25</c:v>
                </c:pt>
                <c:pt idx="1">
                  <c:v>2025-26</c:v>
                </c:pt>
                <c:pt idx="2">
                  <c:v>2026-27</c:v>
                </c:pt>
                <c:pt idx="3">
                  <c:v>2027-28</c:v>
                </c:pt>
                <c:pt idx="4">
                  <c:v>2028-29</c:v>
                </c:pt>
              </c:strCache>
            </c:strRef>
          </c:cat>
          <c:val>
            <c:numRef>
              <c:f>'Bill Calculator'!$H$59:$L$59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F2B2-4346-8DBE-D24BF35A962C}"/>
            </c:ext>
          </c:extLst>
        </c:ser>
        <c:ser>
          <c:idx val="2"/>
          <c:order val="1"/>
          <c:tx>
            <c:strRef>
              <c:f>'Bill Calculator'!$F$58</c:f>
              <c:strCache>
                <c:ptCount val="1"/>
                <c:pt idx="0">
                  <c:v>Part C ($)</c:v>
                </c:pt>
              </c:strCache>
            </c:strRef>
          </c:tx>
          <c:spPr>
            <a:solidFill>
              <a:schemeClr val="accent3"/>
            </a:solidFill>
            <a:ln>
              <a:noFill/>
            </a:ln>
            <a:effectLst/>
          </c:spPr>
          <c:invertIfNegative val="0"/>
          <c:cat>
            <c:strRef>
              <c:f>'Bill Calculator'!$H$48:$L$48</c:f>
              <c:strCache>
                <c:ptCount val="5"/>
                <c:pt idx="0">
                  <c:v>2024-25</c:v>
                </c:pt>
                <c:pt idx="1">
                  <c:v>2025-26</c:v>
                </c:pt>
                <c:pt idx="2">
                  <c:v>2026-27</c:v>
                </c:pt>
                <c:pt idx="3">
                  <c:v>2027-28</c:v>
                </c:pt>
                <c:pt idx="4">
                  <c:v>2028-29</c:v>
                </c:pt>
              </c:strCache>
            </c:strRef>
          </c:cat>
          <c:val>
            <c:numRef>
              <c:f>'Bill Calculator'!$H$58:$L$58</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F2B2-4346-8DBE-D24BF35A962C}"/>
            </c:ext>
          </c:extLst>
        </c:ser>
        <c:ser>
          <c:idx val="1"/>
          <c:order val="2"/>
          <c:tx>
            <c:strRef>
              <c:f>'Bill Calculator'!$F$57</c:f>
              <c:strCache>
                <c:ptCount val="1"/>
                <c:pt idx="0">
                  <c:v>Part B ($)</c:v>
                </c:pt>
              </c:strCache>
            </c:strRef>
          </c:tx>
          <c:spPr>
            <a:solidFill>
              <a:schemeClr val="accent5"/>
            </a:solidFill>
            <a:ln>
              <a:noFill/>
            </a:ln>
            <a:effectLst/>
          </c:spPr>
          <c:invertIfNegative val="0"/>
          <c:cat>
            <c:strRef>
              <c:f>'Bill Calculator'!$H$48:$L$48</c:f>
              <c:strCache>
                <c:ptCount val="5"/>
                <c:pt idx="0">
                  <c:v>2024-25</c:v>
                </c:pt>
                <c:pt idx="1">
                  <c:v>2025-26</c:v>
                </c:pt>
                <c:pt idx="2">
                  <c:v>2026-27</c:v>
                </c:pt>
                <c:pt idx="3">
                  <c:v>2027-28</c:v>
                </c:pt>
                <c:pt idx="4">
                  <c:v>2028-29</c:v>
                </c:pt>
              </c:strCache>
            </c:strRef>
          </c:cat>
          <c:val>
            <c:numRef>
              <c:f>'Bill Calculator'!$H$57:$L$57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F2B2-4346-8DBE-D24BF35A962C}"/>
            </c:ext>
          </c:extLst>
        </c:ser>
        <c:ser>
          <c:idx val="0"/>
          <c:order val="3"/>
          <c:tx>
            <c:strRef>
              <c:f>'Bill Calculator'!$F$56</c:f>
              <c:strCache>
                <c:ptCount val="1"/>
                <c:pt idx="0">
                  <c:v>Part A ($)</c:v>
                </c:pt>
              </c:strCache>
            </c:strRef>
          </c:tx>
          <c:spPr>
            <a:solidFill>
              <a:schemeClr val="accent2"/>
            </a:solidFill>
            <a:ln>
              <a:noFill/>
            </a:ln>
            <a:effectLst/>
          </c:spPr>
          <c:invertIfNegative val="0"/>
          <c:cat>
            <c:strRef>
              <c:f>'Bill Calculator'!$H$48:$L$48</c:f>
              <c:strCache>
                <c:ptCount val="5"/>
                <c:pt idx="0">
                  <c:v>2024-25</c:v>
                </c:pt>
                <c:pt idx="1">
                  <c:v>2025-26</c:v>
                </c:pt>
                <c:pt idx="2">
                  <c:v>2026-27</c:v>
                </c:pt>
                <c:pt idx="3">
                  <c:v>2027-28</c:v>
                </c:pt>
                <c:pt idx="4">
                  <c:v>2028-29</c:v>
                </c:pt>
              </c:strCache>
            </c:strRef>
          </c:cat>
          <c:val>
            <c:numRef>
              <c:f>'Bill Calculator'!$H$56:$L$56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F2B2-4346-8DBE-D24BF35A962C}"/>
            </c:ext>
          </c:extLst>
        </c:ser>
        <c:ser>
          <c:idx val="4"/>
          <c:order val="4"/>
          <c:tx>
            <c:strRef>
              <c:f>'Bill Calculator'!$F$94</c:f>
              <c:strCache>
                <c:ptCount val="1"/>
                <c:pt idx="0">
                  <c:v>Label (annuity)</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'Bill Calculator'!$H$48:$L$48</c:f>
              <c:strCache>
                <c:ptCount val="5"/>
                <c:pt idx="0">
                  <c:v>2024-25</c:v>
                </c:pt>
                <c:pt idx="1">
                  <c:v>2025-26</c:v>
                </c:pt>
                <c:pt idx="2">
                  <c:v>2026-27</c:v>
                </c:pt>
                <c:pt idx="3">
                  <c:v>2027-28</c:v>
                </c:pt>
                <c:pt idx="4">
                  <c:v>2028-29</c:v>
                </c:pt>
              </c:strCache>
            </c:strRef>
          </c:cat>
          <c:val>
            <c:numRef>
              <c:f>'Bill Calculator'!$H$94:$L$94</c:f>
            </c:numRef>
          </c:val>
          <c:extLst>
            <c:ext xmlns:c15="http://schemas.microsoft.com/office/drawing/2012/chart" uri="{02D57815-91ED-43cb-92C2-25804820EDAC}">
              <c15:datalabelsRange>
                <c15:f>'Bill Calculator'!$H$60:$L$60</c15:f>
                <c15:dlblRangeCache>
                  <c:ptCount val="5"/>
                  <c:pt idx="0">
                    <c:v>$0.00</c:v>
                  </c:pt>
                  <c:pt idx="1">
                    <c:v>$0.00</c:v>
                  </c:pt>
                  <c:pt idx="2">
                    <c:v>$0.00</c:v>
                  </c:pt>
                  <c:pt idx="3">
                    <c:v>$0.00</c:v>
                  </c:pt>
                  <c:pt idx="4">
                    <c:v>$0.00</c:v>
                  </c:pt>
                </c15:dlblRangeCache>
              </c15:datalabelsRange>
            </c:ext>
            <c:ext xmlns:c16="http://schemas.microsoft.com/office/drawing/2014/chart" uri="{C3380CC4-5D6E-409C-BE32-E72D297353CC}">
              <c16:uniqueId val="{00000009-F2B2-4346-8DBE-D24BF35A962C}"/>
            </c:ext>
          </c:extLst>
        </c:ser>
        <c:ser>
          <c:idx val="5"/>
          <c:order val="5"/>
          <c:spPr>
            <a:solidFill>
              <a:schemeClr val="bg1"/>
            </a:solidFill>
            <a:ln>
              <a:noFill/>
            </a:ln>
            <a:effectLst/>
          </c:spPr>
          <c:invertIfNegative val="0"/>
          <c:dLbls>
            <c:dLbl>
              <c:idx val="0"/>
              <c:tx>
                <c:rich>
                  <a:bodyPr/>
                  <a:lstStyle/>
                  <a:p>
                    <a:fld id="{FE547450-51F5-4854-AD78-9181B228BADE}" type="CELLRANGE">
                      <a:rPr lang="en-US"/>
                      <a:pPr/>
                      <a:t>[CELLRANGE]</a:t>
                    </a:fld>
                    <a:endParaRPr lang="en-AU"/>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F40-4D4D-8406-427136C06263}"/>
                </c:ext>
              </c:extLst>
            </c:dLbl>
            <c:dLbl>
              <c:idx val="1"/>
              <c:tx>
                <c:rich>
                  <a:bodyPr/>
                  <a:lstStyle/>
                  <a:p>
                    <a:fld id="{69F93C2C-63FD-4208-AD02-2AF0FA1EB251}" type="CELLRANGE">
                      <a:rPr lang="en-AU"/>
                      <a:pPr/>
                      <a:t>[CELLRANGE]</a:t>
                    </a:fld>
                    <a:endParaRPr lang="en-AU"/>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F40-4D4D-8406-427136C06263}"/>
                </c:ext>
              </c:extLst>
            </c:dLbl>
            <c:dLbl>
              <c:idx val="2"/>
              <c:tx>
                <c:rich>
                  <a:bodyPr/>
                  <a:lstStyle/>
                  <a:p>
                    <a:fld id="{DDD2826B-A77B-41E6-A175-028DA8FFF234}" type="CELLRANGE">
                      <a:rPr lang="en-AU"/>
                      <a:pPr/>
                      <a:t>[CELLRANGE]</a:t>
                    </a:fld>
                    <a:endParaRPr lang="en-AU"/>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F40-4D4D-8406-427136C06263}"/>
                </c:ext>
              </c:extLst>
            </c:dLbl>
            <c:dLbl>
              <c:idx val="3"/>
              <c:tx>
                <c:rich>
                  <a:bodyPr/>
                  <a:lstStyle/>
                  <a:p>
                    <a:fld id="{FE005F67-DD8A-41F1-A424-2F45D78F7B16}" type="CELLRANGE">
                      <a:rPr lang="en-AU"/>
                      <a:pPr/>
                      <a:t>[CELLRANGE]</a:t>
                    </a:fld>
                    <a:endParaRPr lang="en-AU"/>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F40-4D4D-8406-427136C06263}"/>
                </c:ext>
              </c:extLst>
            </c:dLbl>
            <c:dLbl>
              <c:idx val="4"/>
              <c:tx>
                <c:rich>
                  <a:bodyPr/>
                  <a:lstStyle/>
                  <a:p>
                    <a:fld id="{D0EC239E-1B21-43B6-A38A-E3B8F6918AED}" type="CELLRANGE">
                      <a:rPr lang="en-AU"/>
                      <a:pPr/>
                      <a:t>[CELLRANGE]</a:t>
                    </a:fld>
                    <a:endParaRPr lang="en-AU"/>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F40-4D4D-8406-427136C06263}"/>
                </c:ext>
              </c:extLst>
            </c:dLbl>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'Bill Calculator'!$H$45:$L$45</c:f>
              <c:numCache>
                <c:formatCode>"$"#,##0.00</c:formatCode>
                <c:ptCount val="5"/>
                <c:pt idx="0">
                  <c:v>0</c:v>
                </c:pt>
                <c:pt idx="1">
                  <c:v>0</c:v>
                </c:pt>
                <c:pt idx="2">
                  <c:v>0</c:v>
                </c:pt>
                <c:pt idx="3">
                  <c:v>0</c:v>
                </c:pt>
                <c:pt idx="4">
                  <c:v>0</c:v>
                </c:pt>
              </c:numCache>
            </c:numRef>
          </c:val>
          <c:extLst>
            <c:ext xmlns:c15="http://schemas.microsoft.com/office/drawing/2012/chart" uri="{02D57815-91ED-43cb-92C2-25804820EDAC}">
              <c15:datalabelsRange>
                <c15:f>'Bill Calculator'!$H$60:$L$60</c15:f>
                <c15:dlblRangeCache>
                  <c:ptCount val="5"/>
                  <c:pt idx="0">
                    <c:v>$0.00</c:v>
                  </c:pt>
                  <c:pt idx="1">
                    <c:v>$0.00</c:v>
                  </c:pt>
                  <c:pt idx="2">
                    <c:v>$0.00</c:v>
                  </c:pt>
                  <c:pt idx="3">
                    <c:v>$0.00</c:v>
                  </c:pt>
                  <c:pt idx="4">
                    <c:v>$0.00</c:v>
                  </c:pt>
                </c15:dlblRangeCache>
              </c15:datalabelsRange>
            </c:ext>
            <c:ext xmlns:c16="http://schemas.microsoft.com/office/drawing/2014/chart" uri="{C3380CC4-5D6E-409C-BE32-E72D297353CC}">
              <c16:uniqueId val="{00000002-BF40-4D4D-8406-427136C06263}"/>
            </c:ext>
          </c:extLst>
        </c:ser>
        <c:dLbls>
          <c:showLegendKey val="0"/>
          <c:showVal val="0"/>
          <c:showCatName val="0"/>
          <c:showSerName val="0"/>
          <c:showPercent val="0"/>
          <c:showBubbleSize val="0"/>
        </c:dLbls>
        <c:gapWidth val="150"/>
        <c:overlap val="100"/>
        <c:axId val="1294718767"/>
        <c:axId val="1294719727"/>
      </c:barChart>
      <c:catAx>
        <c:axId val="1294718767"/>
        <c:scaling>
          <c:orientation val="minMax"/>
        </c:scaling>
        <c:delete val="0"/>
        <c:axPos val="b"/>
        <c:numFmt formatCode="General" sourceLinked="1"/>
        <c:majorTickMark val="none"/>
        <c:minorTickMark val="none"/>
        <c:tickLblPos val="nextTo"/>
        <c:spPr>
          <a:noFill/>
          <a:ln w="9525" cap="flat" cmpd="sng" algn="ctr">
            <a:solidFill>
              <a:schemeClr val="accent6">
                <a:lumMod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94719727"/>
        <c:crosses val="autoZero"/>
        <c:auto val="1"/>
        <c:lblAlgn val="ctr"/>
        <c:lblOffset val="100"/>
        <c:noMultiLvlLbl val="0"/>
      </c:catAx>
      <c:valAx>
        <c:axId val="1294719727"/>
        <c:scaling>
          <c:orientation val="minMax"/>
        </c:scaling>
        <c:delete val="0"/>
        <c:axPos val="l"/>
        <c:numFmt formatCode="&quot;$&quot;#,##0.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94718767"/>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6"/>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537883</xdr:colOff>
      <xdr:row>46</xdr:row>
      <xdr:rowOff>152400</xdr:rowOff>
    </xdr:from>
    <xdr:to>
      <xdr:col>12</xdr:col>
      <xdr:colOff>224118</xdr:colOff>
      <xdr:row>61</xdr:row>
      <xdr:rowOff>19050</xdr:rowOff>
    </xdr:to>
    <xdr:sp macro="" textlink="">
      <xdr:nvSpPr>
        <xdr:cNvPr id="7" name="Rectangle: Rounded Corners 6">
          <a:extLst>
            <a:ext uri="{FF2B5EF4-FFF2-40B4-BE49-F238E27FC236}">
              <a16:creationId xmlns:a16="http://schemas.microsoft.com/office/drawing/2014/main" id="{00000000-0008-0000-0000-000007000000}"/>
            </a:ext>
          </a:extLst>
        </xdr:cNvPr>
        <xdr:cNvSpPr/>
      </xdr:nvSpPr>
      <xdr:spPr>
        <a:xfrm>
          <a:off x="1221442" y="7985312"/>
          <a:ext cx="12124764" cy="2948267"/>
        </a:xfrm>
        <a:prstGeom prst="roundRect">
          <a:avLst/>
        </a:prstGeom>
        <a:noFill/>
        <a:ln>
          <a:solidFill>
            <a:schemeClr val="tx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537882</xdr:colOff>
      <xdr:row>63</xdr:row>
      <xdr:rowOff>74387</xdr:rowOff>
    </xdr:from>
    <xdr:to>
      <xdr:col>12</xdr:col>
      <xdr:colOff>235324</xdr:colOff>
      <xdr:row>77</xdr:row>
      <xdr:rowOff>172812</xdr:rowOff>
    </xdr:to>
    <xdr:sp macro="" textlink="">
      <xdr:nvSpPr>
        <xdr:cNvPr id="8" name="Rectangle: Rounded Corners 7">
          <a:extLst>
            <a:ext uri="{FF2B5EF4-FFF2-40B4-BE49-F238E27FC236}">
              <a16:creationId xmlns:a16="http://schemas.microsoft.com/office/drawing/2014/main" id="{00000000-0008-0000-0000-000008000000}"/>
            </a:ext>
          </a:extLst>
        </xdr:cNvPr>
        <xdr:cNvSpPr/>
      </xdr:nvSpPr>
      <xdr:spPr>
        <a:xfrm>
          <a:off x="1221441" y="11369916"/>
          <a:ext cx="12135971" cy="2765425"/>
        </a:xfrm>
        <a:prstGeom prst="roundRect">
          <a:avLst/>
        </a:prstGeom>
        <a:noFill/>
        <a:ln>
          <a:solidFill>
            <a:schemeClr val="accent4"/>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795618</xdr:colOff>
      <xdr:row>32</xdr:row>
      <xdr:rowOff>3377</xdr:rowOff>
    </xdr:from>
    <xdr:to>
      <xdr:col>12</xdr:col>
      <xdr:colOff>1546412</xdr:colOff>
      <xdr:row>40</xdr:row>
      <xdr:rowOff>185777</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33617</xdr:colOff>
      <xdr:row>32</xdr:row>
      <xdr:rowOff>3377</xdr:rowOff>
    </xdr:from>
    <xdr:to>
      <xdr:col>7</xdr:col>
      <xdr:colOff>672352</xdr:colOff>
      <xdr:row>40</xdr:row>
      <xdr:rowOff>185102</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806504</xdr:colOff>
      <xdr:row>12</xdr:row>
      <xdr:rowOff>45626</xdr:rowOff>
    </xdr:from>
    <xdr:to>
      <xdr:col>5</xdr:col>
      <xdr:colOff>3810001</xdr:colOff>
      <xdr:row>13</xdr:row>
      <xdr:rowOff>144078</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490063" y="2331626"/>
          <a:ext cx="3899967" cy="288952"/>
        </a:xfrm>
        <a:prstGeom prst="rect">
          <a:avLst/>
        </a:prstGeom>
        <a:noFill/>
        <a:ln>
          <a:solidFill>
            <a:schemeClr val="bg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1">
              <a:solidFill>
                <a:sysClr val="windowText" lastClr="000000"/>
              </a:solidFill>
            </a:rPr>
            <a:t>Click below cell to select a scheme:</a:t>
          </a:r>
        </a:p>
      </xdr:txBody>
    </xdr:sp>
    <xdr:clientData/>
  </xdr:twoCellAnchor>
  <xdr:twoCellAnchor>
    <xdr:from>
      <xdr:col>6</xdr:col>
      <xdr:colOff>1054953</xdr:colOff>
      <xdr:row>17</xdr:row>
      <xdr:rowOff>169687</xdr:rowOff>
    </xdr:from>
    <xdr:to>
      <xdr:col>8</xdr:col>
      <xdr:colOff>932489</xdr:colOff>
      <xdr:row>19</xdr:row>
      <xdr:rowOff>80040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6669100" y="3419393"/>
          <a:ext cx="2611771" cy="381000"/>
        </a:xfrm>
        <a:prstGeom prst="rect">
          <a:avLst/>
        </a:prstGeom>
        <a:noFill/>
        <a:ln>
          <a:solidFill>
            <a:schemeClr val="bg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400">
              <a:solidFill>
                <a:sysClr val="windowText" lastClr="000000"/>
              </a:solidFill>
              <a:effectLst/>
              <a:latin typeface="+mn-lt"/>
              <a:ea typeface="+mn-ea"/>
              <a:cs typeface="+mn-cs"/>
            </a:rPr>
            <a:t>Enter your water allocation</a:t>
          </a:r>
          <a:r>
            <a:rPr lang="en-AU" sz="1400">
              <a:solidFill>
                <a:sysClr val="windowText" lastClr="000000"/>
              </a:solidFill>
            </a:rPr>
            <a:t>: </a:t>
          </a:r>
        </a:p>
      </xdr:txBody>
    </xdr:sp>
    <xdr:clientData/>
  </xdr:twoCellAnchor>
  <xdr:twoCellAnchor>
    <xdr:from>
      <xdr:col>6</xdr:col>
      <xdr:colOff>987718</xdr:colOff>
      <xdr:row>19</xdr:row>
      <xdr:rowOff>180895</xdr:rowOff>
    </xdr:from>
    <xdr:to>
      <xdr:col>8</xdr:col>
      <xdr:colOff>870858</xdr:colOff>
      <xdr:row>21</xdr:row>
      <xdr:rowOff>91248</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6601865" y="3520248"/>
          <a:ext cx="2617375" cy="381000"/>
        </a:xfrm>
        <a:prstGeom prst="rect">
          <a:avLst/>
        </a:prstGeom>
        <a:noFill/>
        <a:ln>
          <a:solidFill>
            <a:schemeClr val="bg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en-AU" sz="1400">
              <a:solidFill>
                <a:sysClr val="windowText" lastClr="000000"/>
              </a:solidFill>
              <a:effectLst/>
              <a:latin typeface="+mn-lt"/>
              <a:ea typeface="+mn-ea"/>
              <a:cs typeface="+mn-cs"/>
            </a:rPr>
            <a:t>Enter your expected water usage</a:t>
          </a:r>
          <a:endParaRPr lang="en-AU" sz="1400">
            <a:solidFill>
              <a:sysClr val="windowText" lastClr="000000"/>
            </a:solidFill>
          </a:endParaRPr>
        </a:p>
      </xdr:txBody>
    </xdr:sp>
    <xdr:clientData/>
  </xdr:twoCellAnchor>
  <xdr:twoCellAnchor>
    <xdr:from>
      <xdr:col>8</xdr:col>
      <xdr:colOff>1131793</xdr:colOff>
      <xdr:row>18</xdr:row>
      <xdr:rowOff>33618</xdr:rowOff>
    </xdr:from>
    <xdr:to>
      <xdr:col>8</xdr:col>
      <xdr:colOff>1423146</xdr:colOff>
      <xdr:row>19</xdr:row>
      <xdr:rowOff>44824</xdr:rowOff>
    </xdr:to>
    <xdr:sp macro="" textlink="">
      <xdr:nvSpPr>
        <xdr:cNvPr id="12" name="Arrow: Right 11">
          <a:extLst>
            <a:ext uri="{FF2B5EF4-FFF2-40B4-BE49-F238E27FC236}">
              <a16:creationId xmlns:a16="http://schemas.microsoft.com/office/drawing/2014/main" id="{00000000-0008-0000-0000-00000C000000}"/>
            </a:ext>
          </a:extLst>
        </xdr:cNvPr>
        <xdr:cNvSpPr/>
      </xdr:nvSpPr>
      <xdr:spPr>
        <a:xfrm>
          <a:off x="9267264" y="2129118"/>
          <a:ext cx="291353" cy="201706"/>
        </a:xfrm>
        <a:prstGeom prst="rightArrow">
          <a:avLst/>
        </a:prstGeom>
        <a:solidFill>
          <a:schemeClr val="accent2"/>
        </a:solidFill>
        <a:ln>
          <a:no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1131793</xdr:colOff>
      <xdr:row>20</xdr:row>
      <xdr:rowOff>12326</xdr:rowOff>
    </xdr:from>
    <xdr:to>
      <xdr:col>8</xdr:col>
      <xdr:colOff>1423146</xdr:colOff>
      <xdr:row>21</xdr:row>
      <xdr:rowOff>23532</xdr:rowOff>
    </xdr:to>
    <xdr:sp macro="" textlink="">
      <xdr:nvSpPr>
        <xdr:cNvPr id="13" name="Arrow: Right 12">
          <a:extLst>
            <a:ext uri="{FF2B5EF4-FFF2-40B4-BE49-F238E27FC236}">
              <a16:creationId xmlns:a16="http://schemas.microsoft.com/office/drawing/2014/main" id="{00000000-0008-0000-0000-00000D000000}"/>
            </a:ext>
          </a:extLst>
        </xdr:cNvPr>
        <xdr:cNvSpPr/>
      </xdr:nvSpPr>
      <xdr:spPr>
        <a:xfrm>
          <a:off x="9255257" y="3917576"/>
          <a:ext cx="291353" cy="283349"/>
        </a:xfrm>
        <a:prstGeom prst="rightArrow">
          <a:avLst/>
        </a:prstGeom>
        <a:solidFill>
          <a:schemeClr val="tx2"/>
        </a:solidFill>
        <a:ln>
          <a:no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537882</xdr:colOff>
      <xdr:row>44</xdr:row>
      <xdr:rowOff>168088</xdr:rowOff>
    </xdr:from>
    <xdr:to>
      <xdr:col>6</xdr:col>
      <xdr:colOff>1547806</xdr:colOff>
      <xdr:row>46</xdr:row>
      <xdr:rowOff>53788</xdr:rowOff>
    </xdr:to>
    <xdr:sp macro="" textlink="">
      <xdr:nvSpPr>
        <xdr:cNvPr id="4" name="Rectangle: Rounded Corners 3">
          <a:extLst>
            <a:ext uri="{FF2B5EF4-FFF2-40B4-BE49-F238E27FC236}">
              <a16:creationId xmlns:a16="http://schemas.microsoft.com/office/drawing/2014/main" id="{00000000-0008-0000-0000-000004000000}"/>
            </a:ext>
          </a:extLst>
        </xdr:cNvPr>
        <xdr:cNvSpPr/>
      </xdr:nvSpPr>
      <xdr:spPr>
        <a:xfrm>
          <a:off x="1221441" y="7620000"/>
          <a:ext cx="5727600" cy="266700"/>
        </a:xfrm>
        <a:prstGeom prst="roundRect">
          <a:avLst/>
        </a:prstGeom>
        <a:solidFill>
          <a:schemeClr val="accent2"/>
        </a:solidFill>
        <a:ln>
          <a:solidFill>
            <a:schemeClr val="accent2"/>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AU" sz="1400" b="1">
              <a:solidFill>
                <a:schemeClr val="bg1"/>
              </a:solidFill>
            </a:rPr>
            <a:t>Annuity Scenario</a:t>
          </a:r>
        </a:p>
      </xdr:txBody>
    </xdr:sp>
    <xdr:clientData/>
  </xdr:twoCellAnchor>
  <xdr:twoCellAnchor>
    <xdr:from>
      <xdr:col>4</xdr:col>
      <xdr:colOff>537883</xdr:colOff>
      <xdr:row>61</xdr:row>
      <xdr:rowOff>100853</xdr:rowOff>
    </xdr:from>
    <xdr:to>
      <xdr:col>6</xdr:col>
      <xdr:colOff>1547807</xdr:colOff>
      <xdr:row>63</xdr:row>
      <xdr:rowOff>2880</xdr:rowOff>
    </xdr:to>
    <xdr:sp macro="" textlink="">
      <xdr:nvSpPr>
        <xdr:cNvPr id="15" name="Rectangle: Rounded Corners 14">
          <a:extLst>
            <a:ext uri="{FF2B5EF4-FFF2-40B4-BE49-F238E27FC236}">
              <a16:creationId xmlns:a16="http://schemas.microsoft.com/office/drawing/2014/main" id="{00000000-0008-0000-0000-00000F000000}"/>
            </a:ext>
          </a:extLst>
        </xdr:cNvPr>
        <xdr:cNvSpPr/>
      </xdr:nvSpPr>
      <xdr:spPr>
        <a:xfrm>
          <a:off x="1221442" y="11015382"/>
          <a:ext cx="5727600" cy="283027"/>
        </a:xfrm>
        <a:prstGeom prst="roundRect">
          <a:avLst/>
        </a:prstGeom>
        <a:solidFill>
          <a:schemeClr val="accent4"/>
        </a:solidFill>
        <a:ln>
          <a:solidFill>
            <a:schemeClr val="accent4"/>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AU" sz="1400" b="1">
              <a:solidFill>
                <a:schemeClr val="bg1"/>
              </a:solidFill>
            </a:rPr>
            <a:t>RAB Scenario</a:t>
          </a:r>
        </a:p>
      </xdr:txBody>
    </xdr:sp>
    <xdr:clientData/>
  </xdr:twoCellAnchor>
  <xdr:twoCellAnchor>
    <xdr:from>
      <xdr:col>3</xdr:col>
      <xdr:colOff>648541</xdr:colOff>
      <xdr:row>8</xdr:row>
      <xdr:rowOff>161083</xdr:rowOff>
    </xdr:from>
    <xdr:to>
      <xdr:col>9</xdr:col>
      <xdr:colOff>166686</xdr:colOff>
      <xdr:row>13</xdr:row>
      <xdr:rowOff>26612</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8541" y="1685083"/>
          <a:ext cx="9400333" cy="818029"/>
        </a:xfrm>
        <a:prstGeom prst="rect">
          <a:avLst/>
        </a:prstGeom>
        <a:noFill/>
        <a:ln>
          <a:no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4000">
              <a:solidFill>
                <a:schemeClr val="tx2"/>
              </a:solidFill>
              <a:latin typeface="+mj-lt"/>
            </a:rPr>
            <a:t>Irrigation customer invoice calculator</a:t>
          </a:r>
        </a:p>
      </xdr:txBody>
    </xdr:sp>
    <xdr:clientData/>
  </xdr:twoCellAnchor>
  <xdr:twoCellAnchor>
    <xdr:from>
      <xdr:col>9</xdr:col>
      <xdr:colOff>1130193</xdr:colOff>
      <xdr:row>17</xdr:row>
      <xdr:rowOff>177692</xdr:rowOff>
    </xdr:from>
    <xdr:to>
      <xdr:col>12</xdr:col>
      <xdr:colOff>558694</xdr:colOff>
      <xdr:row>19</xdr:row>
      <xdr:rowOff>88045</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11002575" y="3427398"/>
          <a:ext cx="2891119" cy="381000"/>
        </a:xfrm>
        <a:prstGeom prst="rect">
          <a:avLst/>
        </a:prstGeom>
        <a:noFill/>
        <a:ln>
          <a:no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400">
              <a:solidFill>
                <a:sysClr val="windowText" lastClr="000000"/>
              </a:solidFill>
            </a:rPr>
            <a:t>ML water allocation </a:t>
          </a:r>
        </a:p>
      </xdr:txBody>
    </xdr:sp>
    <xdr:clientData/>
  </xdr:twoCellAnchor>
  <xdr:twoCellAnchor>
    <xdr:from>
      <xdr:col>9</xdr:col>
      <xdr:colOff>1141398</xdr:colOff>
      <xdr:row>19</xdr:row>
      <xdr:rowOff>130790</xdr:rowOff>
    </xdr:from>
    <xdr:to>
      <xdr:col>12</xdr:col>
      <xdr:colOff>569899</xdr:colOff>
      <xdr:row>21</xdr:row>
      <xdr:rowOff>41143</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10788862" y="3845540"/>
          <a:ext cx="2898323" cy="372996"/>
        </a:xfrm>
        <a:prstGeom prst="rect">
          <a:avLst/>
        </a:prstGeom>
        <a:noFill/>
        <a:ln>
          <a:no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400">
              <a:solidFill>
                <a:sysClr val="windowText" lastClr="000000"/>
              </a:solidFill>
            </a:rPr>
            <a:t>ML usage</a:t>
          </a:r>
        </a:p>
      </xdr:txBody>
    </xdr:sp>
    <xdr:clientData/>
  </xdr:twoCellAnchor>
  <xdr:twoCellAnchor>
    <xdr:from>
      <xdr:col>4</xdr:col>
      <xdr:colOff>537883</xdr:colOff>
      <xdr:row>42</xdr:row>
      <xdr:rowOff>100853</xdr:rowOff>
    </xdr:from>
    <xdr:to>
      <xdr:col>6</xdr:col>
      <xdr:colOff>1546412</xdr:colOff>
      <xdr:row>44</xdr:row>
      <xdr:rowOff>33617</xdr:rowOff>
    </xdr:to>
    <xdr:sp macro="" textlink="">
      <xdr:nvSpPr>
        <xdr:cNvPr id="20" name="Rectangle: Rounded Corners 19">
          <a:extLst>
            <a:ext uri="{FF2B5EF4-FFF2-40B4-BE49-F238E27FC236}">
              <a16:creationId xmlns:a16="http://schemas.microsoft.com/office/drawing/2014/main" id="{00000000-0008-0000-0000-000014000000}"/>
            </a:ext>
          </a:extLst>
        </xdr:cNvPr>
        <xdr:cNvSpPr/>
      </xdr:nvSpPr>
      <xdr:spPr>
        <a:xfrm>
          <a:off x="1221442" y="7171765"/>
          <a:ext cx="5726205" cy="313764"/>
        </a:xfrm>
        <a:prstGeom prst="roundRect">
          <a:avLst/>
        </a:prstGeom>
        <a:solidFill>
          <a:schemeClr val="bg1">
            <a:lumMod val="6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500" b="1"/>
            <a:t>Workings, showing price and volume</a:t>
          </a:r>
        </a:p>
      </xdr:txBody>
    </xdr:sp>
    <xdr:clientData/>
  </xdr:twoCellAnchor>
  <xdr:twoCellAnchor>
    <xdr:from>
      <xdr:col>6</xdr:col>
      <xdr:colOff>1054953</xdr:colOff>
      <xdr:row>12</xdr:row>
      <xdr:rowOff>45626</xdr:rowOff>
    </xdr:from>
    <xdr:to>
      <xdr:col>10</xdr:col>
      <xdr:colOff>1054954</xdr:colOff>
      <xdr:row>15</xdr:row>
      <xdr:rowOff>48026</xdr:rowOff>
    </xdr:to>
    <xdr:sp macro="" textlink="">
      <xdr:nvSpPr>
        <xdr:cNvPr id="17" name="Rectangle 16">
          <a:extLst>
            <a:ext uri="{FF2B5EF4-FFF2-40B4-BE49-F238E27FC236}">
              <a16:creationId xmlns:a16="http://schemas.microsoft.com/office/drawing/2014/main" id="{294CB535-2CFE-44CB-8E79-328425D26E18}"/>
            </a:ext>
          </a:extLst>
        </xdr:cNvPr>
        <xdr:cNvSpPr/>
      </xdr:nvSpPr>
      <xdr:spPr>
        <a:xfrm>
          <a:off x="6669100" y="2331626"/>
          <a:ext cx="5412442" cy="585106"/>
        </a:xfrm>
        <a:prstGeom prst="rect">
          <a:avLst/>
        </a:prstGeom>
        <a:noFill/>
        <a:ln>
          <a:solidFill>
            <a:schemeClr val="bg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1" u="none">
              <a:solidFill>
                <a:sysClr val="windowText" lastClr="000000"/>
              </a:solidFill>
              <a:effectLst/>
              <a:latin typeface="+mn-lt"/>
              <a:ea typeface="+mn-ea"/>
              <a:cs typeface="+mn-cs"/>
            </a:rPr>
            <a:t>Enter your water allocation volume and usage data</a:t>
          </a:r>
          <a:endParaRPr lang="en-AU" sz="2000" b="1" u="none">
            <a:solidFill>
              <a:sysClr val="windowText" lastClr="000000"/>
            </a:solidFill>
          </a:endParaRPr>
        </a:p>
      </xdr:txBody>
    </xdr:sp>
    <xdr:clientData/>
  </xdr:twoCellAnchor>
  <xdr:twoCellAnchor>
    <xdr:from>
      <xdr:col>5</xdr:col>
      <xdr:colOff>84668</xdr:colOff>
      <xdr:row>59</xdr:row>
      <xdr:rowOff>137585</xdr:rowOff>
    </xdr:from>
    <xdr:to>
      <xdr:col>5</xdr:col>
      <xdr:colOff>2497667</xdr:colOff>
      <xdr:row>60</xdr:row>
      <xdr:rowOff>169335</xdr:rowOff>
    </xdr:to>
    <xdr:sp macro="" textlink="">
      <xdr:nvSpPr>
        <xdr:cNvPr id="18" name="Rectangle 17">
          <a:extLst>
            <a:ext uri="{FF2B5EF4-FFF2-40B4-BE49-F238E27FC236}">
              <a16:creationId xmlns:a16="http://schemas.microsoft.com/office/drawing/2014/main" id="{D6B0046B-9815-4318-81D2-8EA62FA37D9C}"/>
            </a:ext>
          </a:extLst>
        </xdr:cNvPr>
        <xdr:cNvSpPr/>
      </xdr:nvSpPr>
      <xdr:spPr>
        <a:xfrm>
          <a:off x="1460501" y="11789835"/>
          <a:ext cx="2412999" cy="222250"/>
        </a:xfrm>
        <a:prstGeom prst="rect">
          <a:avLst/>
        </a:prstGeom>
        <a:noFill/>
        <a:ln>
          <a:no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000">
              <a:solidFill>
                <a:sysClr val="windowText" lastClr="000000"/>
              </a:solidFill>
            </a:rPr>
            <a:t>*Totals may not add due to rounding</a:t>
          </a:r>
          <a:r>
            <a:rPr lang="en-AU" sz="1100">
              <a:solidFill>
                <a:sysClr val="windowText" lastClr="000000"/>
              </a:solidFill>
            </a:rPr>
            <a:t>.</a:t>
          </a:r>
        </a:p>
      </xdr:txBody>
    </xdr:sp>
    <xdr:clientData/>
  </xdr:twoCellAnchor>
  <xdr:twoCellAnchor>
    <xdr:from>
      <xdr:col>5</xdr:col>
      <xdr:colOff>99485</xdr:colOff>
      <xdr:row>76</xdr:row>
      <xdr:rowOff>110069</xdr:rowOff>
    </xdr:from>
    <xdr:to>
      <xdr:col>5</xdr:col>
      <xdr:colOff>2512484</xdr:colOff>
      <xdr:row>77</xdr:row>
      <xdr:rowOff>141819</xdr:rowOff>
    </xdr:to>
    <xdr:sp macro="" textlink="">
      <xdr:nvSpPr>
        <xdr:cNvPr id="22" name="Rectangle 21">
          <a:extLst>
            <a:ext uri="{FF2B5EF4-FFF2-40B4-BE49-F238E27FC236}">
              <a16:creationId xmlns:a16="http://schemas.microsoft.com/office/drawing/2014/main" id="{D5D7C1C6-27CC-4138-934C-43F95FA0B26E}"/>
            </a:ext>
          </a:extLst>
        </xdr:cNvPr>
        <xdr:cNvSpPr/>
      </xdr:nvSpPr>
      <xdr:spPr>
        <a:xfrm>
          <a:off x="1475318" y="15000819"/>
          <a:ext cx="2412999" cy="222250"/>
        </a:xfrm>
        <a:prstGeom prst="rect">
          <a:avLst/>
        </a:prstGeom>
        <a:noFill/>
        <a:ln>
          <a:no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000">
              <a:solidFill>
                <a:sysClr val="windowText" lastClr="000000"/>
              </a:solidFill>
            </a:rPr>
            <a:t>*Totals may not add due to rounding</a:t>
          </a:r>
          <a:r>
            <a:rPr lang="en-AU" sz="1100">
              <a:solidFill>
                <a:sysClr val="windowText" lastClr="000000"/>
              </a:solidFill>
            </a:rPr>
            <a:t>.</a:t>
          </a:r>
        </a:p>
      </xdr:txBody>
    </xdr:sp>
    <xdr:clientData/>
  </xdr:twoCellAnchor>
  <xdr:twoCellAnchor>
    <xdr:from>
      <xdr:col>4</xdr:col>
      <xdr:colOff>749193</xdr:colOff>
      <xdr:row>17</xdr:row>
      <xdr:rowOff>179294</xdr:rowOff>
    </xdr:from>
    <xdr:to>
      <xdr:col>6</xdr:col>
      <xdr:colOff>314565</xdr:colOff>
      <xdr:row>19</xdr:row>
      <xdr:rowOff>129667</xdr:rowOff>
    </xdr:to>
    <xdr:sp macro="" textlink="">
      <xdr:nvSpPr>
        <xdr:cNvPr id="21" name="Rectangle 20">
          <a:extLst>
            <a:ext uri="{FF2B5EF4-FFF2-40B4-BE49-F238E27FC236}">
              <a16:creationId xmlns:a16="http://schemas.microsoft.com/office/drawing/2014/main" id="{88A0CE5D-B6EF-4C93-84F9-D6F0F8549807}"/>
            </a:ext>
          </a:extLst>
        </xdr:cNvPr>
        <xdr:cNvSpPr/>
      </xdr:nvSpPr>
      <xdr:spPr>
        <a:xfrm>
          <a:off x="1432752" y="3048000"/>
          <a:ext cx="4495960" cy="421020"/>
        </a:xfrm>
        <a:prstGeom prst="rect">
          <a:avLst/>
        </a:prstGeom>
        <a:noFill/>
        <a:ln>
          <a:solidFill>
            <a:schemeClr val="tx2"/>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400">
            <a:solidFill>
              <a:sysClr val="windowText" lastClr="000000"/>
            </a:solidFill>
          </a:endParaRPr>
        </a:p>
      </xdr:txBody>
    </xdr:sp>
    <xdr:clientData/>
  </xdr:twoCellAnchor>
  <xdr:twoCellAnchor editAs="oneCell">
    <xdr:from>
      <xdr:col>0</xdr:col>
      <xdr:colOff>0</xdr:colOff>
      <xdr:row>0</xdr:row>
      <xdr:rowOff>1</xdr:rowOff>
    </xdr:from>
    <xdr:to>
      <xdr:col>6</xdr:col>
      <xdr:colOff>896471</xdr:colOff>
      <xdr:row>9</xdr:row>
      <xdr:rowOff>11207</xdr:rowOff>
    </xdr:to>
    <xdr:pic>
      <xdr:nvPicPr>
        <xdr:cNvPr id="24" name="Picture 23">
          <a:extLst>
            <a:ext uri="{FF2B5EF4-FFF2-40B4-BE49-F238E27FC236}">
              <a16:creationId xmlns:a16="http://schemas.microsoft.com/office/drawing/2014/main" id="{AE9CA497-53F5-A0B2-41DB-97B9A65FFC2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
          <a:ext cx="6516221" cy="1725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Corporate%20Strategy\Pricing%20and%20Regulation\01.%20IPP25%20Modelling\01%20Pricing%20Model%20Repopulated\SunW%20Pricing%20Model%207%20Reconciled%20New%20Data.xlsm" TargetMode="External"/><Relationship Id="rId1" Type="http://schemas.openxmlformats.org/officeDocument/2006/relationships/externalLinkPath" Target="/Corporate%20Strategy/Pricing%20and%20Regulation/01.%20IPP25%20Modelling/01%20Pricing%20Model%20Repopulated/SunW%20Pricing%20Model%207%20Reconciled%20New%20Dat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 Log"/>
      <sheetName val="Outstanding"/>
      <sheetName val="Title"/>
      <sheetName val="User Guide"/>
      <sheetName val="Setup"/>
      <sheetName val="Legend"/>
      <sheetName val="Escalators Table"/>
      <sheetName val="PriceDataOPEX"/>
      <sheetName val="PriceDataANNUITY"/>
      <sheetName val="PriceDataCAPEX"/>
      <sheetName val="PriceDataOFFSETS"/>
      <sheetName val="PerDataQCA"/>
      <sheetName val="PerDataACTUAL"/>
      <sheetName val="DataCPI"/>
      <sheetName val="PriceDataFINANCE"/>
      <sheetName val="PriceDataWAE&amp;LOSSES"/>
      <sheetName val="PriceDataPRICE"/>
      <sheetName val="PERFORMANCE"/>
      <sheetName val="OPEX"/>
      <sheetName val="ANNUITY"/>
      <sheetName val="CAPITAL"/>
      <sheetName val="TAX"/>
      <sheetName val="RevREQUIREMENT"/>
      <sheetName val="Bulk - 2025-29 prices"/>
      <sheetName val="TARGET PRICES"/>
      <sheetName val="SMOOTHED PRICES"/>
      <sheetName val="High_Medium Smoothed Prices"/>
      <sheetName val="Opex wfall"/>
      <sheetName val="Building Blocks"/>
      <sheetName val="Reconciliation of Target Prices"/>
      <sheetName val="Schemes and Tariffs"/>
      <sheetName val="QCA19_Prices"/>
      <sheetName val="Final direction notice"/>
      <sheetName val="Prices For Fact sheet"/>
      <sheetName val="Matt Price"/>
      <sheetName val="SCENARIOS"/>
      <sheetName val="FINANCIAL OUTCOMES"/>
      <sheetName val="Supporting Data"/>
      <sheetName val="Opex Summary Real Values"/>
      <sheetName val="Summary Charts"/>
      <sheetName val="Distribution - 2025-29 prices"/>
      <sheetName val="Opex&amp;Annuity Charts "/>
      <sheetName val="OPEX ECPT"/>
      <sheetName val="RevREQUIREMENT ECPT"/>
      <sheetName val="TARGET PRICES ECPT"/>
      <sheetName val="SMOOTHED PRICES ECPT"/>
      <sheetName val="RECOMMENDED PRICES"/>
      <sheetName val="Opex&amp;Annuity Historical Data"/>
    </sheetNames>
    <sheetDataSet>
      <sheetData sheetId="0"/>
      <sheetData sheetId="1"/>
      <sheetData sheetId="2"/>
      <sheetData sheetId="3"/>
      <sheetData sheetId="4"/>
      <sheetData sheetId="5">
        <row r="8">
          <cell r="I8" t="str">
            <v>SunWater - Pricing and Performance</v>
          </cell>
        </row>
        <row r="11">
          <cell r="I11">
            <v>365</v>
          </cell>
        </row>
        <row r="15">
          <cell r="I15">
            <v>12</v>
          </cell>
        </row>
        <row r="16">
          <cell r="I16">
            <v>6</v>
          </cell>
        </row>
        <row r="26">
          <cell r="I26">
            <v>1</v>
          </cell>
        </row>
        <row r="27">
          <cell r="I27">
            <v>0</v>
          </cell>
        </row>
      </sheetData>
      <sheetData sheetId="6"/>
      <sheetData sheetId="7">
        <row r="1420">
          <cell r="E1420">
            <v>1</v>
          </cell>
        </row>
      </sheetData>
      <sheetData sheetId="8"/>
      <sheetData sheetId="9"/>
      <sheetData sheetId="10"/>
      <sheetData sheetId="11"/>
      <sheetData sheetId="12"/>
      <sheetData sheetId="13"/>
      <sheetData sheetId="14"/>
      <sheetData sheetId="15"/>
      <sheetData sheetId="16"/>
      <sheetData sheetId="17"/>
      <sheetData sheetId="18">
        <row r="2">
          <cell r="C2"/>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3">
          <cell r="J3" t="str">
            <v>BBR - Barker Barambah WS</v>
          </cell>
        </row>
      </sheetData>
      <sheetData sheetId="38"/>
      <sheetData sheetId="39"/>
      <sheetData sheetId="40"/>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D44C8C-364A-4971-B182-A35A9011D6A6}" name="Table2" displayName="Table2" ref="I1:I50" totalsRowShown="0">
  <autoFilter ref="I1:I50" xr:uid="{86D44C8C-364A-4971-B182-A35A9011D6A6}">
    <filterColumn colId="0">
      <filters>
        <filter val="Mareeba-Dimbulah - relift"/>
      </filters>
    </filterColumn>
  </autoFilter>
  <tableColumns count="1">
    <tableColumn id="1" xr3:uid="{9876E6FA-9F69-46F8-869E-1B23D988C195}" name="Tariff Group"/>
  </tableColumns>
  <tableStyleInfo name="TableStyleMedium2" showFirstColumn="0" showLastColumn="0" showRowStripes="1" showColumnStripes="0"/>
</table>
</file>

<file path=xl/theme/theme1.xml><?xml version="1.0" encoding="utf-8"?>
<a:theme xmlns:a="http://schemas.openxmlformats.org/drawingml/2006/main" name="Theme1_sunwater">
  <a:themeElements>
    <a:clrScheme name="Sunwater">
      <a:dk1>
        <a:srgbClr val="031E2F"/>
      </a:dk1>
      <a:lt1>
        <a:srgbClr val="FFFFFF"/>
      </a:lt1>
      <a:dk2>
        <a:srgbClr val="00B0CA"/>
      </a:dk2>
      <a:lt2>
        <a:srgbClr val="E7E6E6"/>
      </a:lt2>
      <a:accent1>
        <a:srgbClr val="031E2F"/>
      </a:accent1>
      <a:accent2>
        <a:srgbClr val="00B0CA"/>
      </a:accent2>
      <a:accent3>
        <a:srgbClr val="0065BD"/>
      </a:accent3>
      <a:accent4>
        <a:srgbClr val="00B588"/>
      </a:accent4>
      <a:accent5>
        <a:srgbClr val="FCD672"/>
      </a:accent5>
      <a:accent6>
        <a:srgbClr val="A5A5A5"/>
      </a:accent6>
      <a:hlink>
        <a:srgbClr val="00D5F2"/>
      </a:hlink>
      <a:folHlink>
        <a:srgbClr val="05FFC3"/>
      </a:folHlink>
    </a:clrScheme>
    <a:fontScheme name="Sunwater">
      <a:majorFont>
        <a:latin typeface="Calibri Light"/>
        <a:ea typeface=""/>
        <a:cs typeface=""/>
      </a:majorFont>
      <a:minorFont>
        <a:latin typeface="Calibri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Theme1_sunwater" id="{DF1D80D5-9D6B-4A45-8BDB-5F7EF13B4C6D}" vid="{E977E167-4320-4FA7-A5E9-53C57BE96231}"/>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unwater.com.au/projects/price-path/irrigation-customer-invoice-calculator/" TargetMode="External"/><Relationship Id="rId1" Type="http://schemas.openxmlformats.org/officeDocument/2006/relationships/hyperlink" Target="https://www.sunwater.com.au/terms-and-condition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95"/>
  <sheetViews>
    <sheetView showGridLines="0" showRowColHeaders="0" tabSelected="1" topLeftCell="D1" zoomScale="85" zoomScaleNormal="85" workbookViewId="0">
      <selection activeCell="J21" sqref="J21"/>
    </sheetView>
  </sheetViews>
  <sheetFormatPr defaultColWidth="0" defaultRowHeight="15" zeroHeight="1" x14ac:dyDescent="0.25"/>
  <cols>
    <col min="1" max="2" width="0" hidden="1" customWidth="1"/>
    <col min="3" max="3" width="20.375" hidden="1" customWidth="1"/>
    <col min="4" max="4" width="9" customWidth="1"/>
    <col min="5" max="5" width="11.75" bestFit="1" customWidth="1"/>
    <col min="6" max="6" width="52.875" customWidth="1"/>
    <col min="7" max="7" width="20.375" customWidth="1"/>
    <col min="8" max="8" width="15.5" customWidth="1"/>
    <col min="9" max="9" width="20" customWidth="1"/>
    <col min="10" max="12" width="15.125" bestFit="1" customWidth="1"/>
    <col min="13" max="13" width="26.25" customWidth="1"/>
    <col min="14" max="14" width="23.125" customWidth="1"/>
    <col min="15" max="15" width="5.625" hidden="1" customWidth="1"/>
    <col min="16" max="23" width="9" hidden="1" customWidth="1"/>
    <col min="24" max="24" width="13.5" hidden="1" customWidth="1"/>
    <col min="25" max="25" width="12" hidden="1" customWidth="1"/>
    <col min="26" max="28" width="11.5" hidden="1" customWidth="1"/>
    <col min="29" max="29" width="10" hidden="1" customWidth="1"/>
    <col min="30" max="30" width="9.5" hidden="1" customWidth="1"/>
    <col min="31" max="16384" width="9" hidden="1"/>
  </cols>
  <sheetData>
    <row r="1" spans="4:24" x14ac:dyDescent="0.25"/>
    <row r="2" spans="4:24" x14ac:dyDescent="0.25">
      <c r="H2" s="203"/>
      <c r="I2" s="204"/>
      <c r="J2" s="204"/>
      <c r="K2" s="204"/>
      <c r="L2" s="204"/>
      <c r="M2" s="204"/>
      <c r="N2" s="204"/>
    </row>
    <row r="3" spans="4:24" x14ac:dyDescent="0.25">
      <c r="H3" s="204"/>
      <c r="I3" s="204"/>
      <c r="J3" s="204"/>
      <c r="K3" s="204"/>
      <c r="L3" s="204"/>
      <c r="M3" s="204"/>
      <c r="N3" s="204"/>
    </row>
    <row r="4" spans="4:24" x14ac:dyDescent="0.25">
      <c r="H4" s="204"/>
      <c r="I4" s="204"/>
      <c r="J4" s="204"/>
      <c r="K4" s="204"/>
      <c r="L4" s="204"/>
      <c r="M4" s="204"/>
      <c r="N4" s="204"/>
    </row>
    <row r="5" spans="4:24" x14ac:dyDescent="0.25">
      <c r="H5" s="204"/>
      <c r="I5" s="204"/>
      <c r="J5" s="204"/>
      <c r="K5" s="204"/>
      <c r="L5" s="204"/>
      <c r="M5" s="204"/>
      <c r="N5" s="204"/>
    </row>
    <row r="6" spans="4:24" x14ac:dyDescent="0.25">
      <c r="H6" s="204"/>
      <c r="I6" s="204"/>
      <c r="J6" s="204"/>
      <c r="K6" s="204"/>
      <c r="L6" s="204"/>
      <c r="M6" s="204"/>
      <c r="N6" s="204"/>
    </row>
    <row r="7" spans="4:24" x14ac:dyDescent="0.25">
      <c r="H7" s="204"/>
      <c r="I7" s="204"/>
      <c r="J7" s="204"/>
      <c r="K7" s="204"/>
      <c r="L7" s="204"/>
      <c r="M7" s="204"/>
      <c r="N7" s="204"/>
    </row>
    <row r="8" spans="4:24" x14ac:dyDescent="0.25">
      <c r="H8" s="204"/>
      <c r="I8" s="204"/>
      <c r="J8" s="204"/>
      <c r="K8" s="204"/>
      <c r="L8" s="204"/>
      <c r="M8" s="204"/>
      <c r="N8" s="204"/>
    </row>
    <row r="9" spans="4:24" x14ac:dyDescent="0.25"/>
    <row r="10" spans="4:24" x14ac:dyDescent="0.25">
      <c r="O10" s="186"/>
      <c r="X10" s="158" t="s">
        <v>103</v>
      </c>
    </row>
    <row r="11" spans="4:24" x14ac:dyDescent="0.25"/>
    <row r="12" spans="4:24" x14ac:dyDescent="0.25">
      <c r="W12">
        <v>7</v>
      </c>
      <c r="X12" s="158" t="s">
        <v>97</v>
      </c>
    </row>
    <row r="13" spans="4:24" x14ac:dyDescent="0.25"/>
    <row r="14" spans="4:24" ht="15.75" x14ac:dyDescent="0.25">
      <c r="D14" s="137"/>
      <c r="J14" s="199"/>
      <c r="K14" s="199"/>
      <c r="L14" s="199"/>
      <c r="M14" s="199"/>
      <c r="P14" t="s">
        <v>162</v>
      </c>
      <c r="W14">
        <v>9</v>
      </c>
      <c r="X14" t="s">
        <v>33</v>
      </c>
    </row>
    <row r="15" spans="4:24" x14ac:dyDescent="0.25">
      <c r="D15" s="137"/>
      <c r="F15" s="138"/>
      <c r="G15" s="138"/>
      <c r="N15" s="207" t="str">
        <f>IF(AND(AND(Q17&lt;&gt;U15,IFERROR(MATCH('Supporting Data'!$E$3,'Supporting Data'!$A$32:$A$34,0)&gt;0,0)),U20&gt;$U$15),"WAEs and water usage entered are not applicable for the selected scheme",IF(AND(Q17&lt;&gt;U15,IFERROR(MATCH('Supporting Data'!$E$3,'Supporting Data'!$A$32:$A$34,0)&gt;0,0)),"WAEs entered are not applicable for the selected tariff group.",IF(U20&gt;$U$15,"Water usage is higher than WAEs","")))</f>
        <v/>
      </c>
      <c r="O15" s="196"/>
      <c r="P15" s="159"/>
      <c r="Q15" s="157"/>
      <c r="R15" s="158"/>
      <c r="S15" s="156" t="s">
        <v>160</v>
      </c>
      <c r="T15" s="193">
        <f>J19</f>
        <v>0</v>
      </c>
      <c r="U15" s="157">
        <f>IFERROR(VALUE(T15),0)</f>
        <v>0</v>
      </c>
      <c r="X15" t="s">
        <v>28</v>
      </c>
    </row>
    <row r="16" spans="4:24" hidden="1" x14ac:dyDescent="0.25">
      <c r="D16" s="137"/>
      <c r="F16" s="138"/>
      <c r="G16" s="138"/>
      <c r="N16" s="207"/>
      <c r="O16" s="196"/>
      <c r="P16" s="158"/>
      <c r="Q16" s="162"/>
      <c r="R16" s="158"/>
      <c r="S16" s="161"/>
      <c r="T16" s="158"/>
      <c r="U16" s="162"/>
      <c r="X16" t="s">
        <v>34</v>
      </c>
    </row>
    <row r="17" spans="4:24" hidden="1" x14ac:dyDescent="0.25">
      <c r="D17" s="137"/>
      <c r="G17" s="139"/>
      <c r="N17" s="207"/>
      <c r="O17" s="196"/>
      <c r="P17" s="167" t="s">
        <v>160</v>
      </c>
      <c r="Q17" s="160">
        <f>IFERROR(IF(MATCH('Supporting Data'!$E$3,'Supporting Data'!$A$32:$A$34,0)&gt;0,IF(AND($U$15&gt;=INDEX('Supporting Data'!$C$32:$C$34,MATCH('Supporting Data'!$E$3,'Supporting Data'!$A$32:$A$34,0),1),U15&lt;=INDEX('Supporting Data'!$D$32:$D$34,MATCH('Supporting Data'!$E$3,'Supporting Data'!$A$32:$A$34,0),1)),U15,IF(U15&lt;=INDEX('Supporting Data'!$C$32:$C$34,MATCH('Supporting Data'!$E$3,'Supporting Data'!$A$32:$A$34,0),1),INDEX('Supporting Data'!$C$32:$C$34,MATCH('Supporting Data'!$E$3,'Supporting Data'!$A$32:$A$34,0),1),IF(U15&gt;=INDEX('Supporting Data'!$D$32:$D$34,MATCH('Supporting Data'!$E$3,'Supporting Data'!$A$32:$A$34,0),1),INDEX('Supporting Data'!$D$32:$D$34,MATCH('Supporting Data'!$E$3,'Supporting Data'!$A$32:$A$34,0),1))))),'Supporting Data'!E11)</f>
        <v>0</v>
      </c>
      <c r="R17" s="158"/>
      <c r="S17" s="161"/>
      <c r="T17" s="158"/>
      <c r="U17" s="162"/>
      <c r="X17" t="s">
        <v>35</v>
      </c>
    </row>
    <row r="18" spans="4:24" x14ac:dyDescent="0.25">
      <c r="D18" s="137"/>
      <c r="F18" s="139"/>
      <c r="G18" s="139"/>
      <c r="N18" s="207"/>
      <c r="O18" s="196"/>
      <c r="P18" s="167"/>
      <c r="Q18" s="160"/>
      <c r="R18" s="158"/>
      <c r="S18" s="161"/>
      <c r="T18" s="158"/>
      <c r="U18" s="162"/>
      <c r="X18" t="s">
        <v>36</v>
      </c>
    </row>
    <row r="19" spans="4:24" ht="21.75" customHeight="1" x14ac:dyDescent="0.25">
      <c r="D19" s="137"/>
      <c r="F19" s="198"/>
      <c r="G19" s="140"/>
      <c r="J19" s="195"/>
      <c r="N19" s="207"/>
      <c r="O19" s="196"/>
      <c r="P19" s="167"/>
      <c r="Q19" s="160"/>
      <c r="R19" s="158"/>
      <c r="S19" s="161"/>
      <c r="T19" s="158"/>
      <c r="U19" s="162"/>
      <c r="X19" t="s">
        <v>80</v>
      </c>
    </row>
    <row r="20" spans="4:24" x14ac:dyDescent="0.25">
      <c r="D20" s="137"/>
      <c r="N20" s="207"/>
      <c r="O20" s="196"/>
      <c r="P20" s="167" t="s">
        <v>161</v>
      </c>
      <c r="Q20" s="160">
        <f>IFERROR(IF(MATCH('Supporting Data'!$E$3,'Supporting Data'!$A$32:$A$34,0)&gt;0,IF(AND($U$20&gt;=INDEX('Supporting Data'!$C$32:$C$34,MATCH('Supporting Data'!$E$3,'Supporting Data'!$A$32:$A$34,0),1),U20&lt;=INDEX('Supporting Data'!$D$32:$D$34,MATCH('Supporting Data'!$E$3,'Supporting Data'!$A$32:$A$34,0),1)),U20,IF(U20&lt;=INDEX('Supporting Data'!$C$32:$C$34,MATCH('Supporting Data'!$E$3,'Supporting Data'!$A$32:$A$34,0),1),INDEX('Supporting Data'!$C$32:$C$34,MATCH('Supporting Data'!$E$3,'Supporting Data'!$A$32:$A$34,0),1),IF(U20&gt;=INDEX('Supporting Data'!$D$32:$D$34,MATCH('Supporting Data'!$E$3,'Supporting Data'!$A$32:$A$34,0),1),INDEX('Supporting Data'!$D$32:$D$34,MATCH('Supporting Data'!$E$3,'Supporting Data'!$A$32:$A$34,0),1))))),'Supporting Data'!F11)</f>
        <v>0</v>
      </c>
      <c r="R20" s="158"/>
      <c r="S20" s="163" t="s">
        <v>161</v>
      </c>
      <c r="T20" s="194">
        <f>J21</f>
        <v>0</v>
      </c>
      <c r="U20" s="165">
        <f>IFERROR(VALUE(T20),0)</f>
        <v>0</v>
      </c>
      <c r="X20" t="s">
        <v>87</v>
      </c>
    </row>
    <row r="21" spans="4:24" ht="21.75" customHeight="1" x14ac:dyDescent="0.25">
      <c r="D21" s="137"/>
      <c r="G21" s="140"/>
      <c r="J21" s="195"/>
      <c r="N21" s="207"/>
      <c r="O21" s="196"/>
      <c r="P21" s="164"/>
      <c r="Q21" s="165"/>
      <c r="R21" s="158"/>
      <c r="S21" s="158"/>
      <c r="T21" s="158"/>
      <c r="U21" s="158"/>
      <c r="X21" t="s">
        <v>88</v>
      </c>
    </row>
    <row r="22" spans="4:24" x14ac:dyDescent="0.25">
      <c r="D22" s="137"/>
      <c r="X22" t="s">
        <v>37</v>
      </c>
    </row>
    <row r="23" spans="4:24" x14ac:dyDescent="0.25">
      <c r="D23" s="137"/>
      <c r="X23" t="s">
        <v>86</v>
      </c>
    </row>
    <row r="24" spans="4:24" x14ac:dyDescent="0.25">
      <c r="D24" s="137"/>
      <c r="F24" s="141" t="s">
        <v>141</v>
      </c>
      <c r="X24" t="s">
        <v>39</v>
      </c>
    </row>
    <row r="25" spans="4:24" x14ac:dyDescent="0.25">
      <c r="D25" s="137"/>
      <c r="F25" s="182"/>
      <c r="G25" s="182"/>
      <c r="H25" s="183" t="s">
        <v>142</v>
      </c>
      <c r="I25" s="183" t="s">
        <v>15</v>
      </c>
      <c r="J25" s="183" t="s">
        <v>16</v>
      </c>
      <c r="K25" s="183" t="s">
        <v>17</v>
      </c>
      <c r="L25" s="183" t="s">
        <v>18</v>
      </c>
      <c r="X25" t="s">
        <v>38</v>
      </c>
    </row>
    <row r="26" spans="4:24" x14ac:dyDescent="0.25">
      <c r="D26" s="137"/>
      <c r="F26" s="168" t="s">
        <v>172</v>
      </c>
      <c r="G26" s="170"/>
      <c r="H26" s="171"/>
      <c r="I26" s="171"/>
      <c r="J26" s="171"/>
      <c r="K26" s="171"/>
      <c r="L26" s="171"/>
      <c r="X26" t="s">
        <v>41</v>
      </c>
    </row>
    <row r="27" spans="4:24" x14ac:dyDescent="0.25">
      <c r="D27" s="137"/>
      <c r="F27" s="205" t="s">
        <v>148</v>
      </c>
      <c r="G27" s="172" t="s">
        <v>153</v>
      </c>
      <c r="H27" s="187">
        <f>H60</f>
        <v>0</v>
      </c>
      <c r="I27" s="187">
        <f>I60</f>
        <v>0</v>
      </c>
      <c r="J27" s="187">
        <f>J60</f>
        <v>0</v>
      </c>
      <c r="K27" s="187">
        <f>K60</f>
        <v>0</v>
      </c>
      <c r="L27" s="187">
        <f>L60</f>
        <v>0</v>
      </c>
      <c r="X27" t="s">
        <v>43</v>
      </c>
    </row>
    <row r="28" spans="4:24" ht="16.5" customHeight="1" x14ac:dyDescent="0.25">
      <c r="D28" s="137"/>
      <c r="F28" s="205"/>
      <c r="G28" s="173" t="s">
        <v>154</v>
      </c>
      <c r="H28" s="174"/>
      <c r="I28" s="175">
        <f>IFERROR((I27-H27)/H27,0)</f>
        <v>0</v>
      </c>
      <c r="J28" s="175">
        <f>IFERROR((J27-I27)/I27,0)</f>
        <v>0</v>
      </c>
      <c r="K28" s="175">
        <f>IFERROR((K27-J27)/J27,0)</f>
        <v>0</v>
      </c>
      <c r="L28" s="175">
        <f>IFERROR((L27-K27)/K27,0)</f>
        <v>0</v>
      </c>
      <c r="X28" t="s">
        <v>47</v>
      </c>
    </row>
    <row r="29" spans="4:24" x14ac:dyDescent="0.25">
      <c r="D29" s="137"/>
      <c r="F29" s="206" t="s">
        <v>143</v>
      </c>
      <c r="G29" s="172" t="s">
        <v>153</v>
      </c>
      <c r="H29" s="187">
        <f>H77</f>
        <v>0</v>
      </c>
      <c r="I29" s="187">
        <f>I77</f>
        <v>0</v>
      </c>
      <c r="J29" s="187">
        <f>J77</f>
        <v>0</v>
      </c>
      <c r="K29" s="187">
        <f>K77</f>
        <v>0</v>
      </c>
      <c r="L29" s="187">
        <f>L77</f>
        <v>0</v>
      </c>
      <c r="P29" s="202" t="s">
        <v>93</v>
      </c>
      <c r="Q29" s="202"/>
      <c r="R29" s="202"/>
      <c r="S29" s="202"/>
      <c r="T29" s="202"/>
      <c r="U29" s="202"/>
      <c r="V29" s="202"/>
      <c r="X29" t="s">
        <v>44</v>
      </c>
    </row>
    <row r="30" spans="4:24" x14ac:dyDescent="0.25">
      <c r="D30" s="137"/>
      <c r="F30" s="206"/>
      <c r="G30" s="173" t="s">
        <v>154</v>
      </c>
      <c r="H30" s="174"/>
      <c r="I30" s="175">
        <f>IFERROR((I29-H29)/H29,0)</f>
        <v>0</v>
      </c>
      <c r="J30" s="175">
        <f>IFERROR((J29-I29)/I29,0)</f>
        <v>0</v>
      </c>
      <c r="K30" s="175">
        <f>IFERROR((K29-J29)/J29,0)</f>
        <v>0</v>
      </c>
      <c r="L30" s="175">
        <f>IFERROR((L29-K29)/K29,0)</f>
        <v>0</v>
      </c>
      <c r="X30" t="s">
        <v>48</v>
      </c>
    </row>
    <row r="31" spans="4:24" x14ac:dyDescent="0.25">
      <c r="D31" s="137"/>
      <c r="F31" s="169" t="s">
        <v>173</v>
      </c>
      <c r="G31" s="176"/>
      <c r="H31" s="176" t="s">
        <v>149</v>
      </c>
      <c r="I31" s="177">
        <f>I29-I27</f>
        <v>0</v>
      </c>
      <c r="J31" s="177">
        <f t="shared" ref="J31:L31" si="0">J29-J27</f>
        <v>0</v>
      </c>
      <c r="K31" s="177">
        <f t="shared" si="0"/>
        <v>0</v>
      </c>
      <c r="L31" s="177">
        <f t="shared" si="0"/>
        <v>0</v>
      </c>
      <c r="X31" t="s">
        <v>46</v>
      </c>
    </row>
    <row r="32" spans="4:24" x14ac:dyDescent="0.25">
      <c r="D32" s="137"/>
      <c r="F32" s="142"/>
      <c r="I32" s="143"/>
      <c r="J32" s="143"/>
      <c r="K32" s="143"/>
      <c r="L32" s="143"/>
      <c r="X32" t="s">
        <v>50</v>
      </c>
    </row>
    <row r="33" spans="4:24" x14ac:dyDescent="0.25">
      <c r="D33" s="137"/>
      <c r="F33" s="142"/>
      <c r="I33" s="143"/>
      <c r="J33" s="143"/>
      <c r="K33" s="143"/>
      <c r="L33" s="143"/>
      <c r="X33" t="s">
        <v>51</v>
      </c>
    </row>
    <row r="34" spans="4:24" x14ac:dyDescent="0.25">
      <c r="D34" s="137"/>
      <c r="F34" s="142"/>
      <c r="I34" s="143"/>
      <c r="J34" s="143"/>
      <c r="K34" s="143"/>
      <c r="L34" s="143"/>
      <c r="X34" t="s">
        <v>49</v>
      </c>
    </row>
    <row r="35" spans="4:24" x14ac:dyDescent="0.25">
      <c r="D35" s="137"/>
      <c r="F35" s="142"/>
      <c r="I35" s="143"/>
      <c r="J35" s="143"/>
      <c r="K35" s="143"/>
      <c r="L35" s="143"/>
      <c r="X35" t="s">
        <v>52</v>
      </c>
    </row>
    <row r="36" spans="4:24" x14ac:dyDescent="0.25">
      <c r="D36" s="137"/>
      <c r="F36" s="81"/>
      <c r="G36" s="81"/>
      <c r="I36" s="143"/>
      <c r="J36" s="143"/>
      <c r="K36" s="143"/>
      <c r="L36" s="143"/>
      <c r="X36" t="s">
        <v>53</v>
      </c>
    </row>
    <row r="37" spans="4:24" x14ac:dyDescent="0.25">
      <c r="D37" s="137"/>
      <c r="F37" s="81"/>
      <c r="G37" s="81"/>
      <c r="I37" s="143"/>
      <c r="J37" s="143"/>
      <c r="K37" s="143"/>
      <c r="L37" s="143"/>
      <c r="X37" t="s">
        <v>55</v>
      </c>
    </row>
    <row r="38" spans="4:24" x14ac:dyDescent="0.25">
      <c r="D38" s="137"/>
      <c r="F38" s="81"/>
      <c r="G38" s="81"/>
      <c r="I38" s="143"/>
      <c r="J38" s="143"/>
      <c r="K38" s="143"/>
      <c r="L38" s="143"/>
      <c r="X38" t="s">
        <v>89</v>
      </c>
    </row>
    <row r="39" spans="4:24" x14ac:dyDescent="0.25">
      <c r="D39" s="137"/>
      <c r="F39" s="142"/>
      <c r="I39" s="143"/>
      <c r="J39" s="143"/>
      <c r="K39" s="143"/>
      <c r="L39" s="143"/>
      <c r="X39" t="s">
        <v>56</v>
      </c>
    </row>
    <row r="40" spans="4:24" x14ac:dyDescent="0.25">
      <c r="D40" s="137"/>
      <c r="I40" s="143"/>
      <c r="J40" s="143"/>
      <c r="K40" s="143"/>
      <c r="L40" s="143"/>
      <c r="X40" t="s">
        <v>57</v>
      </c>
    </row>
    <row r="41" spans="4:24" x14ac:dyDescent="0.25">
      <c r="D41" s="137"/>
      <c r="I41" s="143"/>
      <c r="J41" s="143"/>
      <c r="K41" s="143"/>
      <c r="L41" s="143"/>
      <c r="X41" t="s">
        <v>60</v>
      </c>
    </row>
    <row r="42" spans="4:24" x14ac:dyDescent="0.25">
      <c r="D42" s="137"/>
      <c r="I42" s="143"/>
      <c r="J42" s="143"/>
      <c r="K42" s="143"/>
      <c r="L42" s="143"/>
      <c r="X42" t="s">
        <v>93</v>
      </c>
    </row>
    <row r="43" spans="4:24" x14ac:dyDescent="0.25">
      <c r="D43" s="137"/>
      <c r="X43" t="s">
        <v>95</v>
      </c>
    </row>
    <row r="44" spans="4:24" x14ac:dyDescent="0.25">
      <c r="D44" s="137"/>
      <c r="F44" s="178"/>
      <c r="G44" s="178"/>
      <c r="H44" s="178"/>
      <c r="I44" s="178"/>
      <c r="J44" s="178"/>
      <c r="K44" s="178"/>
      <c r="L44" s="178"/>
      <c r="X44" t="s">
        <v>91</v>
      </c>
    </row>
    <row r="45" spans="4:24" x14ac:dyDescent="0.25">
      <c r="D45" s="137"/>
      <c r="H45" s="184">
        <f>H60*0.3</f>
        <v>0</v>
      </c>
      <c r="I45" s="184">
        <f t="shared" ref="I45:L45" si="1">I60*0.3</f>
        <v>0</v>
      </c>
      <c r="J45" s="184">
        <f t="shared" si="1"/>
        <v>0</v>
      </c>
      <c r="K45" s="184">
        <f t="shared" si="1"/>
        <v>0</v>
      </c>
      <c r="L45" s="184">
        <f t="shared" si="1"/>
        <v>0</v>
      </c>
      <c r="M45" s="185" t="s">
        <v>163</v>
      </c>
      <c r="X45" t="s">
        <v>99</v>
      </c>
    </row>
    <row r="46" spans="4:24" x14ac:dyDescent="0.25">
      <c r="D46" s="137"/>
      <c r="H46" s="184">
        <f>H77*0.3</f>
        <v>0</v>
      </c>
      <c r="I46" s="184">
        <f t="shared" ref="I46:L46" si="2">I77*0.3</f>
        <v>0</v>
      </c>
      <c r="J46" s="184">
        <f t="shared" si="2"/>
        <v>0</v>
      </c>
      <c r="K46" s="184">
        <f t="shared" si="2"/>
        <v>0</v>
      </c>
      <c r="L46" s="184">
        <f t="shared" si="2"/>
        <v>0</v>
      </c>
      <c r="M46" s="185" t="s">
        <v>164</v>
      </c>
      <c r="X46" t="s">
        <v>97</v>
      </c>
    </row>
    <row r="47" spans="4:24" x14ac:dyDescent="0.25">
      <c r="D47" s="137"/>
      <c r="X47" t="s">
        <v>61</v>
      </c>
    </row>
    <row r="48" spans="4:24" x14ac:dyDescent="0.25">
      <c r="D48" s="137"/>
      <c r="F48" s="81"/>
      <c r="G48" s="81"/>
      <c r="H48" s="179" t="str">
        <f>H25</f>
        <v>2024-25</v>
      </c>
      <c r="I48" s="138" t="s">
        <v>15</v>
      </c>
      <c r="J48" s="138" t="s">
        <v>16</v>
      </c>
      <c r="K48" s="138" t="s">
        <v>17</v>
      </c>
      <c r="L48" s="138" t="s">
        <v>18</v>
      </c>
      <c r="X48" t="s">
        <v>63</v>
      </c>
    </row>
    <row r="49" spans="3:24" ht="22.5" customHeight="1" x14ac:dyDescent="0.25">
      <c r="D49" s="137"/>
      <c r="G49" s="150" t="s">
        <v>145</v>
      </c>
      <c r="H49" s="180" t="s">
        <v>139</v>
      </c>
      <c r="I49" s="181" t="s">
        <v>139</v>
      </c>
      <c r="J49" s="181" t="s">
        <v>139</v>
      </c>
      <c r="K49" s="181" t="s">
        <v>139</v>
      </c>
      <c r="L49" s="181" t="s">
        <v>139</v>
      </c>
      <c r="M49" s="121"/>
      <c r="X49" t="s">
        <v>62</v>
      </c>
    </row>
    <row r="50" spans="3:24" x14ac:dyDescent="0.25">
      <c r="D50" s="137"/>
      <c r="F50" s="82" t="s">
        <v>140</v>
      </c>
      <c r="G50" s="123" t="str">
        <f>IF($Q$17=$U$15,$U$15&amp;" (ML WAE)","Fix WAE")</f>
        <v>0 (ML WAE)</v>
      </c>
      <c r="H50" s="151">
        <f>IF(LEN($C56)=0,"",SUMIFS('RECOMMENDED PRICES Annuity'!X$7:X$206,'RECOMMENDED PRICES Annuity'!$B$7:$B$206,'Supporting Data'!$E$4,'RECOMMENDED PRICES Annuity'!$E$7:$E$206,$C56))</f>
        <v>0</v>
      </c>
      <c r="I50" s="134">
        <f>IF(LEN($C56)=0,"",SUMIFS('RECOMMENDED PRICES Annuity'!Y$7:Y$206,'RECOMMENDED PRICES Annuity'!$B$7:$B$206,'Supporting Data'!$E$4,'RECOMMENDED PRICES Annuity'!$E$7:$E$206,$C56))</f>
        <v>0</v>
      </c>
      <c r="J50" s="134">
        <f>IF(LEN($C56)=0,"",SUMIFS('RECOMMENDED PRICES Annuity'!Z$7:Z$206,'RECOMMENDED PRICES Annuity'!$B$7:$B$206,'Supporting Data'!$E$4,'RECOMMENDED PRICES Annuity'!$E$7:$E$206,$C56))</f>
        <v>0</v>
      </c>
      <c r="K50" s="134">
        <f>IF(LEN($C56)=0,"",SUMIFS('RECOMMENDED PRICES Annuity'!AA$7:AA$206,'RECOMMENDED PRICES Annuity'!$B$7:$B$206,'Supporting Data'!$E$4,'RECOMMENDED PRICES Annuity'!$E$7:$E$206,$C56))</f>
        <v>0</v>
      </c>
      <c r="L50" s="134">
        <f>IF(LEN($C56)=0,"",SUMIFS('RECOMMENDED PRICES Annuity'!AB$7:AB$206,'RECOMMENDED PRICES Annuity'!$B$7:$B$206,'Supporting Data'!$E$4,'RECOMMENDED PRICES Annuity'!$E$7:$E$206,$C56))</f>
        <v>0</v>
      </c>
      <c r="M50" s="166"/>
      <c r="X50" t="s">
        <v>64</v>
      </c>
    </row>
    <row r="51" spans="3:24" x14ac:dyDescent="0.25">
      <c r="D51" s="137"/>
      <c r="F51" s="82" t="s">
        <v>150</v>
      </c>
      <c r="G51" s="123" t="str">
        <f>IF($U$15&gt;=$U$20,$U$20&amp;" (ML)","Fix Water Usage")</f>
        <v>0 (ML)</v>
      </c>
      <c r="H51" s="151">
        <f>IF(LEN($C57)=0,"",SUMIFS('RECOMMENDED PRICES Annuity'!X$7:X$206,'RECOMMENDED PRICES Annuity'!$B$7:$B$206,'Supporting Data'!$E$4,'RECOMMENDED PRICES Annuity'!$E$7:$E$206,$C57))</f>
        <v>0</v>
      </c>
      <c r="I51" s="122">
        <f>IF(LEN($C57)=0,"",SUMIFS('RECOMMENDED PRICES Annuity'!Y$7:Y$206,'RECOMMENDED PRICES Annuity'!$B$7:$B$206,'Supporting Data'!$E$4,'RECOMMENDED PRICES Annuity'!$E$7:$E$206,$C57))</f>
        <v>0</v>
      </c>
      <c r="J51" s="122">
        <f>IF(LEN($C57)=0,"",SUMIFS('RECOMMENDED PRICES Annuity'!Z$7:Z$206,'RECOMMENDED PRICES Annuity'!$B$7:$B$206,'Supporting Data'!$E$4,'RECOMMENDED PRICES Annuity'!$E$7:$E$206,$C57))</f>
        <v>0</v>
      </c>
      <c r="K51" s="122">
        <f>IF(LEN($C57)=0,"",SUMIFS('RECOMMENDED PRICES Annuity'!AA$7:AA$206,'RECOMMENDED PRICES Annuity'!$B$7:$B$206,'Supporting Data'!$E$4,'RECOMMENDED PRICES Annuity'!$E$7:$E$206,$C57))</f>
        <v>0</v>
      </c>
      <c r="L51" s="122">
        <f>IF(LEN($C57)=0,"",SUMIFS('RECOMMENDED PRICES Annuity'!AB$7:AB$206,'RECOMMENDED PRICES Annuity'!$B$7:$B$206,'Supporting Data'!$E$4,'RECOMMENDED PRICES Annuity'!$E$7:$E$206,$C57))</f>
        <v>0</v>
      </c>
      <c r="M51" s="166"/>
      <c r="X51" t="s">
        <v>65</v>
      </c>
    </row>
    <row r="52" spans="3:24" x14ac:dyDescent="0.25">
      <c r="D52" s="137"/>
      <c r="F52" s="82" t="s">
        <v>151</v>
      </c>
      <c r="G52" s="123" t="str">
        <f>IF($Q$17=$U$15,$U$15&amp;" (ML WAE)","Fix WAE")</f>
        <v>0 (ML WAE)</v>
      </c>
      <c r="H52" s="151" t="str">
        <f>IF(LEN($C58)=0,"Not applicable",SUMIFS('RECOMMENDED PRICES Annuity'!X$7:X$206,'RECOMMENDED PRICES Annuity'!$B$7:$B$206,'Supporting Data'!$E$4,'RECOMMENDED PRICES Annuity'!$E$7:$E$206,$C58))</f>
        <v>Not applicable</v>
      </c>
      <c r="I52" s="122" t="str">
        <f>IF(LEN($C58)=0,"Not applicable",SUMIFS('RECOMMENDED PRICES Annuity'!Y$7:Y$206,'RECOMMENDED PRICES Annuity'!$B$7:$B$206,'Supporting Data'!$E$4,'RECOMMENDED PRICES Annuity'!$E$7:$E$206,$C58))</f>
        <v>Not applicable</v>
      </c>
      <c r="J52" s="122" t="str">
        <f>IF(LEN($C58)=0,"Not applicable",SUMIFS('RECOMMENDED PRICES Annuity'!Z$7:Z$206,'RECOMMENDED PRICES Annuity'!$B$7:$B$206,'Supporting Data'!$E$4,'RECOMMENDED PRICES Annuity'!$E$7:$E$206,$C58))</f>
        <v>Not applicable</v>
      </c>
      <c r="K52" s="122" t="str">
        <f>IF(LEN($C58)=0,"Not applicable",SUMIFS('RECOMMENDED PRICES Annuity'!AA$7:AA$206,'RECOMMENDED PRICES Annuity'!$B$7:$B$206,'Supporting Data'!$E$4,'RECOMMENDED PRICES Annuity'!$E$7:$E$206,$C58))</f>
        <v>Not applicable</v>
      </c>
      <c r="L52" s="122" t="str">
        <f>IF(LEN($C58)=0,"Not applicable",SUMIFS('RECOMMENDED PRICES Annuity'!AB$7:AB$206,'RECOMMENDED PRICES Annuity'!$B$7:$B$206,'Supporting Data'!$E$4,'RECOMMENDED PRICES Annuity'!$E$7:$E$206,$C58))</f>
        <v>Not applicable</v>
      </c>
      <c r="M52" s="166"/>
      <c r="X52" t="s">
        <v>66</v>
      </c>
    </row>
    <row r="53" spans="3:24" x14ac:dyDescent="0.25">
      <c r="D53" s="137"/>
      <c r="F53" s="82" t="s">
        <v>152</v>
      </c>
      <c r="G53" s="123" t="str">
        <f>IF($U$15&gt;=$U$20,$U$20&amp;" (ML)","Fix Water Usage")</f>
        <v>0 (ML)</v>
      </c>
      <c r="H53" s="151" t="str">
        <f>IF(LEN($C59)=0,"Not applicable",SUMIFS('RECOMMENDED PRICES Annuity'!X$7:X$206,'RECOMMENDED PRICES Annuity'!$B$7:$B$206,'Supporting Data'!$E$4,'RECOMMENDED PRICES Annuity'!$E$7:$E$206,$C59))</f>
        <v>Not applicable</v>
      </c>
      <c r="I53" s="122" t="str">
        <f>IF(LEN($C59)=0,"Not applicable",SUMIFS('RECOMMENDED PRICES Annuity'!Y$7:Y$206,'RECOMMENDED PRICES Annuity'!$B$7:$B$206,'Supporting Data'!$E$4,'RECOMMENDED PRICES Annuity'!$E$7:$E$206,$C59))</f>
        <v>Not applicable</v>
      </c>
      <c r="J53" s="122" t="str">
        <f>IF(LEN($C59)=0,"Not applicable",SUMIFS('RECOMMENDED PRICES Annuity'!Z$7:Z$206,'RECOMMENDED PRICES Annuity'!$B$7:$B$206,'Supporting Data'!$E$4,'RECOMMENDED PRICES Annuity'!$E$7:$E$206,$C59))</f>
        <v>Not applicable</v>
      </c>
      <c r="K53" s="122" t="str">
        <f>IF(LEN($C59)=0,"Not applicable",SUMIFS('RECOMMENDED PRICES Annuity'!AA$7:AA$206,'RECOMMENDED PRICES Annuity'!$B$7:$B$206,'Supporting Data'!$E$4,'RECOMMENDED PRICES Annuity'!$E$7:$E$206,$C59))</f>
        <v>Not applicable</v>
      </c>
      <c r="L53" s="122" t="str">
        <f>IF(LEN($C59)=0,"Not applicable",SUMIFS('RECOMMENDED PRICES Annuity'!AB$7:AB$206,'RECOMMENDED PRICES Annuity'!$B$7:$B$206,'Supporting Data'!$E$4,'RECOMMENDED PRICES Annuity'!$E$7:$E$206,$C59))</f>
        <v>Not applicable</v>
      </c>
      <c r="M53" s="166"/>
      <c r="X53" t="s">
        <v>67</v>
      </c>
    </row>
    <row r="54" spans="3:24" x14ac:dyDescent="0.25">
      <c r="D54" s="137"/>
      <c r="H54" s="152"/>
      <c r="M54" s="166"/>
      <c r="X54" t="s">
        <v>70</v>
      </c>
    </row>
    <row r="55" spans="3:24" x14ac:dyDescent="0.25">
      <c r="C55" s="133" t="s">
        <v>144</v>
      </c>
      <c r="D55" s="137"/>
      <c r="F55" s="120" t="s">
        <v>174</v>
      </c>
      <c r="G55" s="120"/>
      <c r="H55" s="153"/>
      <c r="I55" s="120"/>
      <c r="J55" s="120"/>
      <c r="K55" s="120"/>
      <c r="L55" s="120"/>
      <c r="M55" s="166"/>
      <c r="X55" t="s">
        <v>69</v>
      </c>
    </row>
    <row r="56" spans="3:24" x14ac:dyDescent="0.25">
      <c r="C56" s="135" t="s">
        <v>29</v>
      </c>
      <c r="D56" s="144"/>
      <c r="F56" s="82" t="str">
        <f>LEFT(F50,6)&amp;" ($)"</f>
        <v>Part A ($)</v>
      </c>
      <c r="G56" s="124" t="s">
        <v>155</v>
      </c>
      <c r="H56" s="188">
        <f t="shared" ref="H56:L57" si="3">IF(LEN(H50)=0,"",H50*$C62)</f>
        <v>0</v>
      </c>
      <c r="I56" s="122">
        <f t="shared" si="3"/>
        <v>0</v>
      </c>
      <c r="J56" s="122">
        <f t="shared" si="3"/>
        <v>0</v>
      </c>
      <c r="K56" s="122">
        <f t="shared" si="3"/>
        <v>0</v>
      </c>
      <c r="L56" s="122">
        <f t="shared" si="3"/>
        <v>0</v>
      </c>
      <c r="M56" s="166"/>
      <c r="X56" t="s">
        <v>68</v>
      </c>
    </row>
    <row r="57" spans="3:24" x14ac:dyDescent="0.25">
      <c r="C57" s="135" t="s">
        <v>31</v>
      </c>
      <c r="D57" s="144"/>
      <c r="F57" s="82" t="str">
        <f t="shared" ref="F57:F59" si="4">LEFT(F51,6)&amp;" ($)"</f>
        <v>Part B ($)</v>
      </c>
      <c r="G57" s="124" t="s">
        <v>155</v>
      </c>
      <c r="H57" s="188">
        <f t="shared" si="3"/>
        <v>0</v>
      </c>
      <c r="I57" s="122">
        <f t="shared" si="3"/>
        <v>0</v>
      </c>
      <c r="J57" s="122">
        <f t="shared" si="3"/>
        <v>0</v>
      </c>
      <c r="K57" s="122">
        <f t="shared" si="3"/>
        <v>0</v>
      </c>
      <c r="L57" s="122">
        <f t="shared" si="3"/>
        <v>0</v>
      </c>
      <c r="M57" s="166"/>
      <c r="X57" t="s">
        <v>72</v>
      </c>
    </row>
    <row r="58" spans="3:24" ht="20.25" customHeight="1" x14ac:dyDescent="0.25">
      <c r="C58" s="135" t="str">
        <f>IF(COUNTIFS('RECOMMENDED PRICES Annuity'!$B$7:$B$206,'Supporting Data'!$E$4)&gt;2,"Part C($/ML)","")</f>
        <v/>
      </c>
      <c r="D58" s="144"/>
      <c r="F58" s="82" t="str">
        <f t="shared" si="4"/>
        <v>Part C ($)</v>
      </c>
      <c r="G58" s="124" t="s">
        <v>155</v>
      </c>
      <c r="H58" s="188" t="str">
        <f t="shared" ref="H58:L59" si="5">IF(H52="Not applicable","",H52*$C64)</f>
        <v/>
      </c>
      <c r="I58" s="122" t="str">
        <f t="shared" si="5"/>
        <v/>
      </c>
      <c r="J58" s="122" t="str">
        <f t="shared" si="5"/>
        <v/>
      </c>
      <c r="K58" s="122" t="str">
        <f t="shared" si="5"/>
        <v/>
      </c>
      <c r="L58" s="122" t="str">
        <f t="shared" si="5"/>
        <v/>
      </c>
      <c r="M58" s="166"/>
      <c r="X58" t="s">
        <v>74</v>
      </c>
    </row>
    <row r="59" spans="3:24" ht="20.100000000000001" customHeight="1" x14ac:dyDescent="0.25">
      <c r="C59" s="136" t="str">
        <f>IF(COUNTIFS('RECOMMENDED PRICES Annuity'!$B$7:$B$206,'Supporting Data'!$E$4)&gt;2,"Part D
($/ML)","")</f>
        <v/>
      </c>
      <c r="D59" s="145"/>
      <c r="F59" s="82" t="str">
        <f t="shared" si="4"/>
        <v>Part D ($)</v>
      </c>
      <c r="G59" s="124" t="s">
        <v>155</v>
      </c>
      <c r="H59" s="188" t="str">
        <f t="shared" si="5"/>
        <v/>
      </c>
      <c r="I59" s="122" t="str">
        <f t="shared" si="5"/>
        <v/>
      </c>
      <c r="J59" s="122" t="str">
        <f t="shared" si="5"/>
        <v/>
      </c>
      <c r="K59" s="122" t="str">
        <f t="shared" si="5"/>
        <v/>
      </c>
      <c r="L59" s="122" t="str">
        <f t="shared" si="5"/>
        <v/>
      </c>
      <c r="M59" s="166"/>
      <c r="X59" t="s">
        <v>73</v>
      </c>
    </row>
    <row r="60" spans="3:24" x14ac:dyDescent="0.25">
      <c r="D60" s="137"/>
      <c r="F60" s="141" t="s">
        <v>175</v>
      </c>
      <c r="G60" s="141"/>
      <c r="H60" s="189">
        <f>SUM(H56:H59)</f>
        <v>0</v>
      </c>
      <c r="I60" s="190">
        <f>SUM(I56:I59)</f>
        <v>0</v>
      </c>
      <c r="J60" s="190">
        <f>SUM(J56:J59)</f>
        <v>0</v>
      </c>
      <c r="K60" s="190">
        <f>SUM(K56:K59)</f>
        <v>0</v>
      </c>
      <c r="L60" s="190">
        <f>SUM(L56:L59)</f>
        <v>0</v>
      </c>
      <c r="M60" s="166"/>
      <c r="X60" t="s">
        <v>77</v>
      </c>
    </row>
    <row r="61" spans="3:24" x14ac:dyDescent="0.25">
      <c r="D61" s="137"/>
      <c r="I61" s="146"/>
      <c r="J61" s="146"/>
      <c r="K61" s="146"/>
      <c r="L61" s="146"/>
      <c r="M61" s="166"/>
      <c r="X61" t="s">
        <v>79</v>
      </c>
    </row>
    <row r="62" spans="3:24" x14ac:dyDescent="0.25">
      <c r="C62" s="149">
        <f>IF($Q$17=$U$15,$U$15,0)</f>
        <v>0</v>
      </c>
      <c r="D62" s="137"/>
      <c r="W62">
        <v>57</v>
      </c>
      <c r="X62" t="s">
        <v>75</v>
      </c>
    </row>
    <row r="63" spans="3:24" x14ac:dyDescent="0.25">
      <c r="C63" s="149">
        <f>IF($U$15&gt;=$U$20,$U$20,0)</f>
        <v>0</v>
      </c>
      <c r="D63" s="137"/>
    </row>
    <row r="64" spans="3:24" x14ac:dyDescent="0.25">
      <c r="C64" s="149">
        <f>IF($Q$17=$U$15,$U$15,0)</f>
        <v>0</v>
      </c>
      <c r="D64" s="137"/>
    </row>
    <row r="65" spans="3:13" x14ac:dyDescent="0.25">
      <c r="C65" s="149">
        <f>IF($U$15&gt;=$U$20,$U$20,0)</f>
        <v>0</v>
      </c>
      <c r="D65" s="137"/>
      <c r="F65" s="81"/>
      <c r="G65" s="81"/>
      <c r="H65" s="179" t="str">
        <f>H25</f>
        <v>2024-25</v>
      </c>
      <c r="I65" s="138" t="s">
        <v>15</v>
      </c>
      <c r="J65" s="138" t="s">
        <v>16</v>
      </c>
      <c r="K65" s="138" t="s">
        <v>17</v>
      </c>
      <c r="L65" s="138" t="s">
        <v>18</v>
      </c>
    </row>
    <row r="66" spans="3:13" x14ac:dyDescent="0.25">
      <c r="D66" s="137"/>
      <c r="F66" s="121"/>
      <c r="G66" s="150" t="s">
        <v>145</v>
      </c>
      <c r="H66" s="180" t="s">
        <v>139</v>
      </c>
      <c r="I66" s="181" t="s">
        <v>139</v>
      </c>
      <c r="J66" s="181" t="s">
        <v>139</v>
      </c>
      <c r="K66" s="181" t="s">
        <v>139</v>
      </c>
      <c r="L66" s="181" t="s">
        <v>139</v>
      </c>
    </row>
    <row r="67" spans="3:13" x14ac:dyDescent="0.25">
      <c r="D67" s="137"/>
      <c r="F67" s="82" t="s">
        <v>140</v>
      </c>
      <c r="G67" s="123" t="str">
        <f>IF($Q$17=$U$15,$U$15&amp;" (ML WAE)","Fix WAE")</f>
        <v>0 (ML WAE)</v>
      </c>
      <c r="H67" s="151">
        <f>IF(LEN($C73)=0,"",SUMIFS('RECOMMENDED PRICES RAB'!X$7:X$206,'RECOMMENDED PRICES RAB'!$B$7:$B$206,'Supporting Data'!$E$4,'RECOMMENDED PRICES RAB'!$E$7:$E$206,$C73))</f>
        <v>0</v>
      </c>
      <c r="I67" s="134">
        <f>IF(LEN($C73)=0,"",SUMIFS('RECOMMENDED PRICES RAB'!Y$7:Y$206,'RECOMMENDED PRICES RAB'!$B$7:$B$206,'Supporting Data'!$E$4,'RECOMMENDED PRICES RAB'!$E$7:$E$206,$C73))</f>
        <v>0</v>
      </c>
      <c r="J67" s="134">
        <f>IF(LEN($C73)=0,"",SUMIFS('RECOMMENDED PRICES RAB'!Z$7:Z$206,'RECOMMENDED PRICES RAB'!$B$7:$B$206,'Supporting Data'!$E$4,'RECOMMENDED PRICES RAB'!$E$7:$E$206,$C73))</f>
        <v>0</v>
      </c>
      <c r="K67" s="134">
        <f>IF(LEN($C73)=0,"",SUMIFS('RECOMMENDED PRICES RAB'!AA$7:AA$206,'RECOMMENDED PRICES RAB'!$B$7:$B$206,'Supporting Data'!$E$4,'RECOMMENDED PRICES RAB'!$E$7:$E$206,$C73))</f>
        <v>0</v>
      </c>
      <c r="L67" s="134">
        <f>IF(LEN($C73)=0,"",SUMIFS('RECOMMENDED PRICES RAB'!AB$7:AB$206,'RECOMMENDED PRICES RAB'!$B$7:$B$206,'Supporting Data'!$E$4,'RECOMMENDED PRICES RAB'!$E$7:$E$206,$C73))</f>
        <v>0</v>
      </c>
      <c r="M67" s="166"/>
    </row>
    <row r="68" spans="3:13" x14ac:dyDescent="0.25">
      <c r="D68" s="137"/>
      <c r="F68" s="82" t="s">
        <v>150</v>
      </c>
      <c r="G68" s="123" t="str">
        <f>IF($U$15&gt;=$U$20,$U$20&amp;" (ML)","Fix Water Usage")</f>
        <v>0 (ML)</v>
      </c>
      <c r="H68" s="151">
        <f>IF(LEN($C74)=0,"",SUMIFS('RECOMMENDED PRICES RAB'!X$7:X$206,'RECOMMENDED PRICES RAB'!$B$7:$B$206,'Supporting Data'!$E$4,'RECOMMENDED PRICES RAB'!$E$7:$E$206,$C74))</f>
        <v>0</v>
      </c>
      <c r="I68" s="134">
        <f>IF(LEN($C74)=0,"",SUMIFS('RECOMMENDED PRICES RAB'!Y$7:Y$206,'RECOMMENDED PRICES RAB'!$B$7:$B$206,'Supporting Data'!$E$4,'RECOMMENDED PRICES RAB'!$E$7:$E$206,$C74))</f>
        <v>0</v>
      </c>
      <c r="J68" s="134">
        <f>IF(LEN($C74)=0,"",SUMIFS('RECOMMENDED PRICES RAB'!Z$7:Z$206,'RECOMMENDED PRICES RAB'!$B$7:$B$206,'Supporting Data'!$E$4,'RECOMMENDED PRICES RAB'!$E$7:$E$206,$C74))</f>
        <v>0</v>
      </c>
      <c r="K68" s="134">
        <f>IF(LEN($C74)=0,"",SUMIFS('RECOMMENDED PRICES RAB'!AA$7:AA$206,'RECOMMENDED PRICES RAB'!$B$7:$B$206,'Supporting Data'!$E$4,'RECOMMENDED PRICES RAB'!$E$7:$E$206,$C74))</f>
        <v>0</v>
      </c>
      <c r="L68" s="134">
        <f>IF(LEN($C74)=0,"",SUMIFS('RECOMMENDED PRICES RAB'!AB$7:AB$206,'RECOMMENDED PRICES RAB'!$B$7:$B$206,'Supporting Data'!$E$4,'RECOMMENDED PRICES RAB'!$E$7:$E$206,$C74))</f>
        <v>0</v>
      </c>
      <c r="M68" s="166"/>
    </row>
    <row r="69" spans="3:13" x14ac:dyDescent="0.25">
      <c r="D69" s="137"/>
      <c r="F69" s="82" t="s">
        <v>151</v>
      </c>
      <c r="G69" s="123" t="str">
        <f>IF($Q$17=$U$15,$U$15&amp;" (ML WAE)","Fix WAE")</f>
        <v>0 (ML WAE)</v>
      </c>
      <c r="H69" s="151" t="str">
        <f>IF(LEN($C75)=0,"Not applicable",SUMIFS('RECOMMENDED PRICES RAB'!X$7:X$206,'RECOMMENDED PRICES RAB'!$B$7:$B$206,'Supporting Data'!$E$4,'RECOMMENDED PRICES RAB'!$E$7:$E$206,$C75))</f>
        <v>Not applicable</v>
      </c>
      <c r="I69" s="134" t="str">
        <f>IF(LEN($C75)=0,"Not applicable",SUMIFS('RECOMMENDED PRICES RAB'!Y$7:Y$206,'RECOMMENDED PRICES RAB'!$B$7:$B$206,'Supporting Data'!$E$4,'RECOMMENDED PRICES RAB'!$E$7:$E$206,$C75))</f>
        <v>Not applicable</v>
      </c>
      <c r="J69" s="134" t="str">
        <f>IF(LEN($C75)=0,"Not applicable",SUMIFS('RECOMMENDED PRICES RAB'!Z$7:Z$206,'RECOMMENDED PRICES RAB'!$B$7:$B$206,'Supporting Data'!$E$4,'RECOMMENDED PRICES RAB'!$E$7:$E$206,$C75))</f>
        <v>Not applicable</v>
      </c>
      <c r="K69" s="134" t="str">
        <f>IF(LEN($C75)=0,"Not applicable",SUMIFS('RECOMMENDED PRICES RAB'!AA$7:AA$206,'RECOMMENDED PRICES RAB'!$B$7:$B$206,'Supporting Data'!$E$4,'RECOMMENDED PRICES RAB'!$E$7:$E$206,$C75))</f>
        <v>Not applicable</v>
      </c>
      <c r="L69" s="134" t="str">
        <f>IF(LEN($C75)=0,"Not applicable",SUMIFS('RECOMMENDED PRICES RAB'!AB$7:AB$206,'RECOMMENDED PRICES RAB'!$B$7:$B$206,'Supporting Data'!$E$4,'RECOMMENDED PRICES RAB'!$E$7:$E$206,$C75))</f>
        <v>Not applicable</v>
      </c>
      <c r="M69" s="166"/>
    </row>
    <row r="70" spans="3:13" x14ac:dyDescent="0.25">
      <c r="D70" s="137"/>
      <c r="F70" s="82" t="s">
        <v>152</v>
      </c>
      <c r="G70" s="123" t="str">
        <f>IF($U$15&gt;=$U$20,$U$20&amp;" (ML)","Fix Water Usage")</f>
        <v>0 (ML)</v>
      </c>
      <c r="H70" s="151" t="str">
        <f>IF(LEN($C76)=0,"Not applicable",SUMIFS('RECOMMENDED PRICES RAB'!X$7:X$206,'RECOMMENDED PRICES RAB'!$B$7:$B$206,'Supporting Data'!$E$4,'RECOMMENDED PRICES RAB'!$E$7:$E$206,$C76))</f>
        <v>Not applicable</v>
      </c>
      <c r="I70" s="134" t="str">
        <f>IF(LEN($C76)=0,"Not applicable",SUMIFS('RECOMMENDED PRICES RAB'!Y$7:Y$206,'RECOMMENDED PRICES RAB'!$B$7:$B$206,'Supporting Data'!$E$4,'RECOMMENDED PRICES RAB'!$E$7:$E$206,$C76))</f>
        <v>Not applicable</v>
      </c>
      <c r="J70" s="134" t="str">
        <f>IF(LEN($C76)=0,"Not applicable",SUMIFS('RECOMMENDED PRICES RAB'!Z$7:Z$206,'RECOMMENDED PRICES RAB'!$B$7:$B$206,'Supporting Data'!$E$4,'RECOMMENDED PRICES RAB'!$E$7:$E$206,$C76))</f>
        <v>Not applicable</v>
      </c>
      <c r="K70" s="134" t="str">
        <f>IF(LEN($C76)=0,"Not applicable",SUMIFS('RECOMMENDED PRICES RAB'!AA$7:AA$206,'RECOMMENDED PRICES RAB'!$B$7:$B$206,'Supporting Data'!$E$4,'RECOMMENDED PRICES RAB'!$E$7:$E$206,$C76))</f>
        <v>Not applicable</v>
      </c>
      <c r="L70" s="134" t="str">
        <f>IF(LEN($C76)=0,"Not applicable",SUMIFS('RECOMMENDED PRICES RAB'!AB$7:AB$206,'RECOMMENDED PRICES RAB'!$B$7:$B$206,'Supporting Data'!$E$4,'RECOMMENDED PRICES RAB'!$E$7:$E$206,$C76))</f>
        <v>Not applicable</v>
      </c>
      <c r="M70" s="166"/>
    </row>
    <row r="71" spans="3:13" x14ac:dyDescent="0.25">
      <c r="D71" s="137"/>
      <c r="F71" s="81"/>
      <c r="G71" s="81"/>
      <c r="H71" s="154"/>
      <c r="I71" s="147"/>
      <c r="J71" s="147"/>
      <c r="K71" s="147"/>
      <c r="L71" s="147"/>
      <c r="M71" s="81"/>
    </row>
    <row r="72" spans="3:13" x14ac:dyDescent="0.25">
      <c r="C72" s="133" t="s">
        <v>144</v>
      </c>
      <c r="D72" s="137"/>
      <c r="F72" s="120" t="s">
        <v>174</v>
      </c>
      <c r="G72" s="120"/>
      <c r="H72" s="153"/>
      <c r="I72" s="120"/>
      <c r="J72" s="147"/>
      <c r="K72" s="147"/>
      <c r="L72" s="147"/>
      <c r="M72" s="81"/>
    </row>
    <row r="73" spans="3:13" x14ac:dyDescent="0.25">
      <c r="C73" s="135" t="s">
        <v>29</v>
      </c>
      <c r="D73" s="137"/>
      <c r="F73" s="82" t="str">
        <f>LEFT(F67,6)&amp;" ($)"</f>
        <v>Part A ($)</v>
      </c>
      <c r="G73" s="124" t="s">
        <v>155</v>
      </c>
      <c r="H73" s="188">
        <f t="shared" ref="H73:L73" si="6">IF(LEN(H67)=0,"",H67*$C79)</f>
        <v>0</v>
      </c>
      <c r="I73" s="122">
        <f t="shared" si="6"/>
        <v>0</v>
      </c>
      <c r="J73" s="122">
        <f t="shared" si="6"/>
        <v>0</v>
      </c>
      <c r="K73" s="122">
        <f t="shared" si="6"/>
        <v>0</v>
      </c>
      <c r="L73" s="122">
        <f t="shared" si="6"/>
        <v>0</v>
      </c>
      <c r="M73" s="81"/>
    </row>
    <row r="74" spans="3:13" x14ac:dyDescent="0.25">
      <c r="C74" s="135" t="s">
        <v>31</v>
      </c>
      <c r="D74" s="137"/>
      <c r="F74" s="82" t="str">
        <f t="shared" ref="F74:F76" si="7">LEFT(F68,6)&amp;" ($)"</f>
        <v>Part B ($)</v>
      </c>
      <c r="G74" s="124" t="s">
        <v>155</v>
      </c>
      <c r="H74" s="188">
        <f>IF(LEN(H68)=0,"",H68*$C86)</f>
        <v>0</v>
      </c>
      <c r="I74" s="122">
        <f>IF(LEN(I68)=0,"",I68*$C86)</f>
        <v>0</v>
      </c>
      <c r="J74" s="122">
        <f>IF(LEN(J68)=0,"",J68*$C86)</f>
        <v>0</v>
      </c>
      <c r="K74" s="122">
        <f>IF(LEN(K68)=0,"",K68*$C86)</f>
        <v>0</v>
      </c>
      <c r="L74" s="122">
        <f>IF(LEN(L68)=0,"",L68*$C86)</f>
        <v>0</v>
      </c>
      <c r="M74" s="81"/>
    </row>
    <row r="75" spans="3:13" x14ac:dyDescent="0.25">
      <c r="C75" s="135" t="str">
        <f>IF(COUNTIFS('RECOMMENDED PRICES Annuity'!$B$7:$B$206,'Supporting Data'!$E$4)&gt;2,"Part C($/ML)","")</f>
        <v/>
      </c>
      <c r="D75" s="137"/>
      <c r="F75" s="82" t="str">
        <f t="shared" si="7"/>
        <v>Part C ($)</v>
      </c>
      <c r="G75" s="124" t="s">
        <v>155</v>
      </c>
      <c r="H75" s="188" t="str">
        <f t="shared" ref="H75:L76" si="8">IF(H69="Not applicable","",H69*$C87)</f>
        <v/>
      </c>
      <c r="I75" s="122" t="str">
        <f t="shared" si="8"/>
        <v/>
      </c>
      <c r="J75" s="122" t="str">
        <f t="shared" si="8"/>
        <v/>
      </c>
      <c r="K75" s="122" t="str">
        <f t="shared" si="8"/>
        <v/>
      </c>
      <c r="L75" s="122" t="str">
        <f t="shared" si="8"/>
        <v/>
      </c>
      <c r="M75" s="81"/>
    </row>
    <row r="76" spans="3:13" x14ac:dyDescent="0.25">
      <c r="C76" s="136" t="str">
        <f>IF(COUNTIFS('RECOMMENDED PRICES Annuity'!$B$7:$B$206,'Supporting Data'!$E$4)&gt;2,"Part D
($/ML)","")</f>
        <v/>
      </c>
      <c r="D76" s="137"/>
      <c r="F76" s="82" t="str">
        <f t="shared" si="7"/>
        <v>Part D ($)</v>
      </c>
      <c r="G76" s="124" t="s">
        <v>155</v>
      </c>
      <c r="H76" s="188" t="str">
        <f t="shared" si="8"/>
        <v/>
      </c>
      <c r="I76" s="122" t="str">
        <f t="shared" si="8"/>
        <v/>
      </c>
      <c r="J76" s="122" t="str">
        <f t="shared" si="8"/>
        <v/>
      </c>
      <c r="K76" s="122" t="str">
        <f t="shared" si="8"/>
        <v/>
      </c>
      <c r="L76" s="122" t="str">
        <f t="shared" si="8"/>
        <v/>
      </c>
      <c r="M76" s="81"/>
    </row>
    <row r="77" spans="3:13" x14ac:dyDescent="0.25">
      <c r="D77" s="137"/>
      <c r="F77" s="141" t="s">
        <v>175</v>
      </c>
      <c r="G77" s="81"/>
      <c r="H77" s="189">
        <f>SUM(H73:H76)</f>
        <v>0</v>
      </c>
      <c r="I77" s="190">
        <f>SUM(I73:I76)</f>
        <v>0</v>
      </c>
      <c r="J77" s="190">
        <f>SUM(J73:J76)</f>
        <v>0</v>
      </c>
      <c r="K77" s="190">
        <f>SUM(K73:K76)</f>
        <v>0</v>
      </c>
      <c r="L77" s="190">
        <f>SUM(L73:L76)</f>
        <v>0</v>
      </c>
      <c r="M77" s="148"/>
    </row>
    <row r="78" spans="3:13" x14ac:dyDescent="0.25">
      <c r="D78" s="137"/>
      <c r="F78" s="81"/>
      <c r="G78" s="81"/>
      <c r="H78" s="81"/>
      <c r="I78" s="148"/>
      <c r="J78" s="148"/>
      <c r="K78" s="148"/>
      <c r="L78" s="148"/>
      <c r="M78" s="148"/>
    </row>
    <row r="79" spans="3:13" x14ac:dyDescent="0.25">
      <c r="C79" s="149">
        <f>IF($Q$17=$U$15,$U$15,0)</f>
        <v>0</v>
      </c>
      <c r="D79" s="137"/>
    </row>
    <row r="80" spans="3:13" x14ac:dyDescent="0.25">
      <c r="C80" s="149"/>
      <c r="F80" s="200" t="s">
        <v>178</v>
      </c>
    </row>
    <row r="81" spans="3:12" x14ac:dyDescent="0.25">
      <c r="C81" s="149"/>
      <c r="F81" s="203" t="s">
        <v>177</v>
      </c>
      <c r="G81" s="204"/>
      <c r="H81" s="204"/>
      <c r="I81" s="204"/>
      <c r="J81" s="204"/>
      <c r="K81" s="204"/>
      <c r="L81" s="204"/>
    </row>
    <row r="82" spans="3:12" x14ac:dyDescent="0.25">
      <c r="C82" s="149"/>
      <c r="F82" s="204"/>
      <c r="G82" s="204"/>
      <c r="H82" s="204"/>
      <c r="I82" s="204"/>
      <c r="J82" s="204"/>
      <c r="K82" s="204"/>
      <c r="L82" s="204"/>
    </row>
    <row r="83" spans="3:12" x14ac:dyDescent="0.25">
      <c r="C83" s="149"/>
      <c r="F83" s="204"/>
      <c r="G83" s="204"/>
      <c r="H83" s="204"/>
      <c r="I83" s="204"/>
      <c r="J83" s="204"/>
      <c r="K83" s="204"/>
      <c r="L83" s="204"/>
    </row>
    <row r="84" spans="3:12" x14ac:dyDescent="0.25">
      <c r="C84" s="149"/>
      <c r="F84" s="204"/>
      <c r="G84" s="204"/>
      <c r="H84" s="204"/>
      <c r="I84" s="204"/>
      <c r="J84" s="204"/>
      <c r="K84" s="204"/>
      <c r="L84" s="204"/>
    </row>
    <row r="85" spans="3:12" x14ac:dyDescent="0.25">
      <c r="C85" s="149"/>
      <c r="F85" s="204"/>
      <c r="G85" s="204"/>
      <c r="H85" s="204"/>
      <c r="I85" s="204"/>
      <c r="J85" s="204"/>
      <c r="K85" s="204"/>
      <c r="L85" s="204"/>
    </row>
    <row r="86" spans="3:12" x14ac:dyDescent="0.25">
      <c r="C86" s="149">
        <f>IF($U$15&gt;=$U$20,$U$20,0)</f>
        <v>0</v>
      </c>
      <c r="F86" s="204"/>
      <c r="G86" s="204"/>
      <c r="H86" s="204"/>
      <c r="I86" s="204"/>
      <c r="J86" s="204"/>
      <c r="K86" s="204"/>
      <c r="L86" s="204"/>
    </row>
    <row r="87" spans="3:12" x14ac:dyDescent="0.25">
      <c r="C87" s="149">
        <f>IF($Q$17=$U$15,$U$15,0)</f>
        <v>0</v>
      </c>
      <c r="F87" s="204"/>
      <c r="G87" s="204"/>
      <c r="H87" s="204"/>
      <c r="I87" s="204"/>
      <c r="J87" s="204"/>
      <c r="K87" s="204"/>
      <c r="L87" s="204"/>
    </row>
    <row r="88" spans="3:12" x14ac:dyDescent="0.25">
      <c r="C88" s="149">
        <f>IF($U$15&gt;=$U$20,$U$20,0)</f>
        <v>0</v>
      </c>
    </row>
    <row r="89" spans="3:12" x14ac:dyDescent="0.25">
      <c r="E89" s="197"/>
      <c r="F89" s="186" t="s">
        <v>171</v>
      </c>
    </row>
    <row r="90" spans="3:12" x14ac:dyDescent="0.25"/>
    <row r="93" spans="3:12" hidden="1" x14ac:dyDescent="0.25">
      <c r="F93" s="133" t="s">
        <v>144</v>
      </c>
      <c r="G93" s="125"/>
      <c r="H93" s="125"/>
      <c r="I93" s="125"/>
      <c r="J93" s="125"/>
      <c r="K93" s="125"/>
      <c r="L93" s="126"/>
    </row>
    <row r="94" spans="3:12" hidden="1" x14ac:dyDescent="0.25">
      <c r="F94" s="127" t="s">
        <v>146</v>
      </c>
      <c r="G94" s="128"/>
      <c r="H94" s="128">
        <v>5000</v>
      </c>
      <c r="I94" s="128">
        <v>5000</v>
      </c>
      <c r="J94" s="128">
        <v>5000</v>
      </c>
      <c r="K94" s="128">
        <v>5000</v>
      </c>
      <c r="L94" s="129">
        <v>5000</v>
      </c>
    </row>
    <row r="95" spans="3:12" hidden="1" x14ac:dyDescent="0.25">
      <c r="F95" s="130" t="s">
        <v>147</v>
      </c>
      <c r="G95" s="131"/>
      <c r="H95" s="131">
        <v>5000</v>
      </c>
      <c r="I95" s="131">
        <v>5000</v>
      </c>
      <c r="J95" s="131">
        <v>5000</v>
      </c>
      <c r="K95" s="131">
        <v>5000</v>
      </c>
      <c r="L95" s="132">
        <v>5000</v>
      </c>
    </row>
  </sheetData>
  <sheetProtection algorithmName="SHA-512" hashValue="Hp0i0RgNVXGyGFjiTn9b1tRPpOr+CBUg6zIQKMFGx0RTWk4zVdVZf3EU2oh0vh7N4i9LBmdjC4C26BXTrZ1HmA==" saltValue="fKnAHBHTpzrOckZ3iAeeYA==" spinCount="100000" sheet="1" objects="1" scenarios="1" selectLockedCells="1"/>
  <mergeCells count="6">
    <mergeCell ref="P29:V29"/>
    <mergeCell ref="H2:N8"/>
    <mergeCell ref="F81:L87"/>
    <mergeCell ref="F27:F28"/>
    <mergeCell ref="F29:F30"/>
    <mergeCell ref="N15:N21"/>
  </mergeCells>
  <dataValidations count="1">
    <dataValidation type="list" allowBlank="1" showInputMessage="1" showErrorMessage="1" sqref="P29:V29 F19" xr:uid="{069C0CDC-B05C-4939-97E2-23A7AC35B967}">
      <formula1>$X$14:$X$62</formula1>
    </dataValidation>
  </dataValidations>
  <hyperlinks>
    <hyperlink ref="F89" r:id="rId1" display="https://www.sunwater.com.au/terms-and-conditions/" xr:uid="{1EA5A34B-6E6E-4B09-AC1F-B05E5516881E}"/>
    <hyperlink ref="F80" r:id="rId2" xr:uid="{B4A2BEEE-2307-4D7B-A482-1516C7F7D1AE}"/>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expression" priority="1" id="{F25314AD-A279-4125-9AB4-0A30521B119A}">
            <xm:f>OR(AND(Q17&lt;&gt;U15,IFERROR(MATCH('Supporting Data'!$E$3,'Supporting Data'!$A$32:$A$34,0)&gt;0,0)),AND(U20&gt;U15))</xm:f>
            <x14:dxf>
              <fill>
                <patternFill>
                  <bgColor rgb="FFF9B5B5"/>
                </patternFill>
              </fill>
              <border>
                <left style="thin">
                  <color auto="1"/>
                </left>
                <right style="thin">
                  <color auto="1"/>
                </right>
                <top style="thin">
                  <color auto="1"/>
                </top>
                <bottom style="thin">
                  <color auto="1"/>
                </bottom>
                <vertical/>
                <horizontal/>
              </border>
            </x14:dxf>
          </x14:cfRule>
          <xm:sqref>N15:O21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76890-7ACF-4254-A90E-8B11F93EA102}">
  <sheetPr codeName="Sheet2"/>
  <dimension ref="A2:F55"/>
  <sheetViews>
    <sheetView workbookViewId="0">
      <selection activeCell="E4" sqref="E4"/>
    </sheetView>
  </sheetViews>
  <sheetFormatPr defaultRowHeight="15" x14ac:dyDescent="0.25"/>
  <cols>
    <col min="1" max="1" width="9.125" style="81" customWidth="1"/>
    <col min="2" max="2" width="61.125" customWidth="1"/>
    <col min="3" max="4" width="9" style="81"/>
    <col min="5" max="5" width="25.5" customWidth="1"/>
    <col min="6" max="6" width="22.5" customWidth="1"/>
    <col min="11" max="11" width="51" bestFit="1" customWidth="1"/>
  </cols>
  <sheetData>
    <row r="2" spans="1:6" x14ac:dyDescent="0.25">
      <c r="E2" t="s">
        <v>130</v>
      </c>
    </row>
    <row r="3" spans="1:6" x14ac:dyDescent="0.25">
      <c r="A3" s="81" t="s">
        <v>129</v>
      </c>
      <c r="B3" t="s">
        <v>128</v>
      </c>
      <c r="C3" s="81" t="s">
        <v>158</v>
      </c>
      <c r="D3" s="81" t="s">
        <v>159</v>
      </c>
      <c r="E3">
        <f>_xlfn.XLOOKUP('Bill Calculator'!$X$12,'Supporting Data'!$B$4:$B$52,'Supporting Data'!$A$4:$A$52,,0,1)</f>
        <v>33</v>
      </c>
    </row>
    <row r="4" spans="1:6" x14ac:dyDescent="0.25">
      <c r="A4" s="81">
        <v>1</v>
      </c>
      <c r="B4" t="s">
        <v>33</v>
      </c>
      <c r="E4">
        <f>'Bill Calculator'!F19</f>
        <v>0</v>
      </c>
    </row>
    <row r="5" spans="1:6" x14ac:dyDescent="0.25">
      <c r="A5" s="81">
        <f>1+A4</f>
        <v>2</v>
      </c>
      <c r="B5" t="s">
        <v>28</v>
      </c>
    </row>
    <row r="6" spans="1:6" x14ac:dyDescent="0.25">
      <c r="A6" s="81">
        <f t="shared" ref="A6:A55" si="0">1+A5</f>
        <v>3</v>
      </c>
      <c r="B6" t="s">
        <v>34</v>
      </c>
      <c r="E6" t="s">
        <v>135</v>
      </c>
      <c r="F6" t="s">
        <v>136</v>
      </c>
    </row>
    <row r="7" spans="1:6" x14ac:dyDescent="0.25">
      <c r="A7" s="81">
        <f t="shared" si="0"/>
        <v>4</v>
      </c>
      <c r="B7" t="s">
        <v>35</v>
      </c>
      <c r="E7" s="83">
        <f>ROUND(SUM('Bill Calculator'!M56:M59),0)</f>
        <v>0</v>
      </c>
      <c r="F7" s="83">
        <f>SUM('Bill Calculator'!$M$73:$M$76)</f>
        <v>0</v>
      </c>
    </row>
    <row r="8" spans="1:6" x14ac:dyDescent="0.25">
      <c r="A8" s="81">
        <f t="shared" si="0"/>
        <v>5</v>
      </c>
      <c r="B8" t="s">
        <v>36</v>
      </c>
    </row>
    <row r="9" spans="1:6" x14ac:dyDescent="0.25">
      <c r="A9" s="81">
        <f t="shared" si="0"/>
        <v>6</v>
      </c>
      <c r="B9" t="s">
        <v>80</v>
      </c>
    </row>
    <row r="10" spans="1:6" x14ac:dyDescent="0.25">
      <c r="A10" s="81">
        <f t="shared" si="0"/>
        <v>7</v>
      </c>
      <c r="B10" t="s">
        <v>87</v>
      </c>
      <c r="E10" s="81" t="s">
        <v>156</v>
      </c>
      <c r="F10" s="81" t="s">
        <v>157</v>
      </c>
    </row>
    <row r="11" spans="1:6" x14ac:dyDescent="0.25">
      <c r="A11" s="81">
        <f t="shared" si="0"/>
        <v>8</v>
      </c>
      <c r="B11" t="s">
        <v>88</v>
      </c>
      <c r="E11" s="155">
        <f>'Bill Calculator'!U15</f>
        <v>0</v>
      </c>
      <c r="F11" s="155">
        <f>'Bill Calculator'!U20</f>
        <v>0</v>
      </c>
    </row>
    <row r="12" spans="1:6" x14ac:dyDescent="0.25">
      <c r="A12" s="81">
        <f t="shared" si="0"/>
        <v>9</v>
      </c>
      <c r="B12" t="s">
        <v>37</v>
      </c>
    </row>
    <row r="13" spans="1:6" x14ac:dyDescent="0.25">
      <c r="A13" s="81">
        <f t="shared" si="0"/>
        <v>10</v>
      </c>
      <c r="B13" t="s">
        <v>86</v>
      </c>
    </row>
    <row r="14" spans="1:6" x14ac:dyDescent="0.25">
      <c r="A14" s="81">
        <f t="shared" si="0"/>
        <v>11</v>
      </c>
      <c r="B14" t="s">
        <v>39</v>
      </c>
    </row>
    <row r="15" spans="1:6" x14ac:dyDescent="0.25">
      <c r="A15" s="81">
        <f t="shared" si="0"/>
        <v>12</v>
      </c>
      <c r="B15" t="s">
        <v>38</v>
      </c>
    </row>
    <row r="16" spans="1:6" x14ac:dyDescent="0.25">
      <c r="A16" s="81">
        <f t="shared" si="0"/>
        <v>13</v>
      </c>
      <c r="B16" t="s">
        <v>41</v>
      </c>
    </row>
    <row r="17" spans="1:4" x14ac:dyDescent="0.25">
      <c r="A17" s="81">
        <f t="shared" si="0"/>
        <v>14</v>
      </c>
      <c r="B17" t="s">
        <v>43</v>
      </c>
    </row>
    <row r="18" spans="1:4" x14ac:dyDescent="0.25">
      <c r="A18" s="81">
        <f t="shared" si="0"/>
        <v>15</v>
      </c>
      <c r="B18" t="s">
        <v>47</v>
      </c>
    </row>
    <row r="19" spans="1:4" x14ac:dyDescent="0.25">
      <c r="A19" s="81">
        <f t="shared" si="0"/>
        <v>16</v>
      </c>
      <c r="B19" t="s">
        <v>44</v>
      </c>
    </row>
    <row r="20" spans="1:4" x14ac:dyDescent="0.25">
      <c r="A20" s="81">
        <f t="shared" si="0"/>
        <v>17</v>
      </c>
      <c r="B20" t="s">
        <v>48</v>
      </c>
    </row>
    <row r="21" spans="1:4" x14ac:dyDescent="0.25">
      <c r="A21" s="81">
        <f t="shared" si="0"/>
        <v>18</v>
      </c>
      <c r="B21" t="s">
        <v>46</v>
      </c>
    </row>
    <row r="22" spans="1:4" x14ac:dyDescent="0.25">
      <c r="A22" s="81">
        <f t="shared" si="0"/>
        <v>19</v>
      </c>
      <c r="B22" t="s">
        <v>50</v>
      </c>
    </row>
    <row r="23" spans="1:4" x14ac:dyDescent="0.25">
      <c r="A23" s="81">
        <f t="shared" si="0"/>
        <v>20</v>
      </c>
      <c r="B23" t="s">
        <v>51</v>
      </c>
    </row>
    <row r="24" spans="1:4" x14ac:dyDescent="0.25">
      <c r="A24" s="81">
        <f t="shared" si="0"/>
        <v>21</v>
      </c>
      <c r="B24" t="s">
        <v>49</v>
      </c>
    </row>
    <row r="25" spans="1:4" x14ac:dyDescent="0.25">
      <c r="A25" s="81">
        <f t="shared" si="0"/>
        <v>22</v>
      </c>
      <c r="B25" t="s">
        <v>52</v>
      </c>
    </row>
    <row r="26" spans="1:4" x14ac:dyDescent="0.25">
      <c r="A26" s="81">
        <f t="shared" si="0"/>
        <v>23</v>
      </c>
      <c r="B26" t="s">
        <v>53</v>
      </c>
    </row>
    <row r="27" spans="1:4" x14ac:dyDescent="0.25">
      <c r="A27" s="81">
        <f t="shared" si="0"/>
        <v>24</v>
      </c>
      <c r="B27" t="s">
        <v>55</v>
      </c>
    </row>
    <row r="28" spans="1:4" x14ac:dyDescent="0.25">
      <c r="A28" s="81">
        <f t="shared" si="0"/>
        <v>25</v>
      </c>
      <c r="B28" t="s">
        <v>89</v>
      </c>
    </row>
    <row r="29" spans="1:4" x14ac:dyDescent="0.25">
      <c r="A29" s="81">
        <f t="shared" si="0"/>
        <v>26</v>
      </c>
      <c r="B29" t="s">
        <v>56</v>
      </c>
    </row>
    <row r="30" spans="1:4" x14ac:dyDescent="0.25">
      <c r="A30" s="81">
        <f t="shared" si="0"/>
        <v>27</v>
      </c>
      <c r="B30" t="s">
        <v>57</v>
      </c>
    </row>
    <row r="31" spans="1:4" x14ac:dyDescent="0.25">
      <c r="A31" s="81">
        <f t="shared" si="0"/>
        <v>28</v>
      </c>
      <c r="B31" t="s">
        <v>60</v>
      </c>
    </row>
    <row r="32" spans="1:4" x14ac:dyDescent="0.25">
      <c r="A32" s="81">
        <f t="shared" si="0"/>
        <v>29</v>
      </c>
      <c r="B32" t="s">
        <v>93</v>
      </c>
      <c r="C32" s="81">
        <v>100</v>
      </c>
      <c r="D32" s="81">
        <v>500</v>
      </c>
    </row>
    <row r="33" spans="1:4" x14ac:dyDescent="0.25">
      <c r="A33" s="81">
        <f t="shared" si="0"/>
        <v>30</v>
      </c>
      <c r="B33" t="s">
        <v>95</v>
      </c>
      <c r="C33" s="81">
        <v>500.00000999999997</v>
      </c>
      <c r="D33" s="81">
        <v>10000000</v>
      </c>
    </row>
    <row r="34" spans="1:4" x14ac:dyDescent="0.25">
      <c r="A34" s="81">
        <f t="shared" si="0"/>
        <v>31</v>
      </c>
      <c r="B34" t="s">
        <v>91</v>
      </c>
      <c r="C34" s="81">
        <v>0</v>
      </c>
      <c r="D34" s="81">
        <v>100</v>
      </c>
    </row>
    <row r="35" spans="1:4" x14ac:dyDescent="0.25">
      <c r="A35" s="81">
        <f t="shared" si="0"/>
        <v>32</v>
      </c>
      <c r="B35" t="s">
        <v>99</v>
      </c>
    </row>
    <row r="36" spans="1:4" x14ac:dyDescent="0.25">
      <c r="A36" s="81">
        <f t="shared" si="0"/>
        <v>33</v>
      </c>
      <c r="B36" t="s">
        <v>97</v>
      </c>
    </row>
    <row r="37" spans="1:4" x14ac:dyDescent="0.25">
      <c r="A37" s="81">
        <f t="shared" si="0"/>
        <v>34</v>
      </c>
      <c r="B37" t="s">
        <v>61</v>
      </c>
    </row>
    <row r="38" spans="1:4" x14ac:dyDescent="0.25">
      <c r="A38" s="81">
        <f t="shared" si="0"/>
        <v>35</v>
      </c>
      <c r="B38" t="s">
        <v>63</v>
      </c>
    </row>
    <row r="39" spans="1:4" x14ac:dyDescent="0.25">
      <c r="A39" s="81">
        <f t="shared" si="0"/>
        <v>36</v>
      </c>
      <c r="B39" t="s">
        <v>62</v>
      </c>
    </row>
    <row r="40" spans="1:4" x14ac:dyDescent="0.25">
      <c r="A40" s="81">
        <f t="shared" si="0"/>
        <v>37</v>
      </c>
      <c r="B40" t="s">
        <v>64</v>
      </c>
    </row>
    <row r="41" spans="1:4" x14ac:dyDescent="0.25">
      <c r="A41" s="81">
        <f t="shared" si="0"/>
        <v>38</v>
      </c>
      <c r="B41" t="s">
        <v>65</v>
      </c>
    </row>
    <row r="42" spans="1:4" x14ac:dyDescent="0.25">
      <c r="A42" s="81">
        <f t="shared" si="0"/>
        <v>39</v>
      </c>
      <c r="B42" t="s">
        <v>66</v>
      </c>
    </row>
    <row r="43" spans="1:4" x14ac:dyDescent="0.25">
      <c r="A43" s="81">
        <f t="shared" si="0"/>
        <v>40</v>
      </c>
      <c r="B43" t="s">
        <v>67</v>
      </c>
    </row>
    <row r="44" spans="1:4" x14ac:dyDescent="0.25">
      <c r="A44" s="81">
        <f t="shared" si="0"/>
        <v>41</v>
      </c>
      <c r="B44" t="s">
        <v>70</v>
      </c>
    </row>
    <row r="45" spans="1:4" x14ac:dyDescent="0.25">
      <c r="A45" s="81">
        <f t="shared" si="0"/>
        <v>42</v>
      </c>
      <c r="B45" t="s">
        <v>69</v>
      </c>
    </row>
    <row r="46" spans="1:4" x14ac:dyDescent="0.25">
      <c r="A46" s="81">
        <f t="shared" si="0"/>
        <v>43</v>
      </c>
      <c r="B46" t="s">
        <v>68</v>
      </c>
    </row>
    <row r="47" spans="1:4" x14ac:dyDescent="0.25">
      <c r="A47" s="81">
        <f t="shared" si="0"/>
        <v>44</v>
      </c>
      <c r="B47" t="s">
        <v>72</v>
      </c>
    </row>
    <row r="48" spans="1:4" x14ac:dyDescent="0.25">
      <c r="A48" s="81">
        <f t="shared" si="0"/>
        <v>45</v>
      </c>
      <c r="B48" t="s">
        <v>74</v>
      </c>
    </row>
    <row r="49" spans="1:2" x14ac:dyDescent="0.25">
      <c r="A49" s="81">
        <f t="shared" si="0"/>
        <v>46</v>
      </c>
      <c r="B49" t="s">
        <v>73</v>
      </c>
    </row>
    <row r="50" spans="1:2" x14ac:dyDescent="0.25">
      <c r="A50" s="81">
        <f t="shared" si="0"/>
        <v>47</v>
      </c>
      <c r="B50" t="s">
        <v>77</v>
      </c>
    </row>
    <row r="51" spans="1:2" x14ac:dyDescent="0.25">
      <c r="A51" s="81">
        <f t="shared" si="0"/>
        <v>48</v>
      </c>
      <c r="B51" t="s">
        <v>79</v>
      </c>
    </row>
    <row r="52" spans="1:2" x14ac:dyDescent="0.25">
      <c r="A52" s="81">
        <f t="shared" si="0"/>
        <v>49</v>
      </c>
      <c r="B52" t="s">
        <v>75</v>
      </c>
    </row>
    <row r="53" spans="1:2" x14ac:dyDescent="0.25">
      <c r="A53" s="81">
        <f t="shared" si="0"/>
        <v>50</v>
      </c>
    </row>
    <row r="54" spans="1:2" x14ac:dyDescent="0.25">
      <c r="A54" s="81">
        <f t="shared" si="0"/>
        <v>51</v>
      </c>
    </row>
    <row r="55" spans="1:2" x14ac:dyDescent="0.25">
      <c r="A55" s="81">
        <f t="shared" si="0"/>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3131-0A60-423D-9872-FA4E9036AE77}">
  <sheetPr codeName="Sheet3"/>
  <dimension ref="G1:I50"/>
  <sheetViews>
    <sheetView workbookViewId="0">
      <selection activeCell="E5" sqref="E5"/>
    </sheetView>
  </sheetViews>
  <sheetFormatPr defaultRowHeight="15" x14ac:dyDescent="0.25"/>
  <cols>
    <col min="9" max="9" width="13.125" customWidth="1"/>
  </cols>
  <sheetData>
    <row r="1" spans="7:9" x14ac:dyDescent="0.25">
      <c r="I1" t="s">
        <v>176</v>
      </c>
    </row>
    <row r="2" spans="7:9" hidden="1" x14ac:dyDescent="0.25">
      <c r="G2" s="191"/>
      <c r="I2" t="s">
        <v>33</v>
      </c>
    </row>
    <row r="3" spans="7:9" hidden="1" x14ac:dyDescent="0.25">
      <c r="G3" s="192"/>
      <c r="I3" t="s">
        <v>28</v>
      </c>
    </row>
    <row r="4" spans="7:9" hidden="1" x14ac:dyDescent="0.25">
      <c r="I4" t="s">
        <v>34</v>
      </c>
    </row>
    <row r="5" spans="7:9" hidden="1" x14ac:dyDescent="0.25">
      <c r="I5" t="s">
        <v>35</v>
      </c>
    </row>
    <row r="6" spans="7:9" hidden="1" x14ac:dyDescent="0.25">
      <c r="I6" t="s">
        <v>36</v>
      </c>
    </row>
    <row r="7" spans="7:9" hidden="1" x14ac:dyDescent="0.25">
      <c r="I7" t="s">
        <v>80</v>
      </c>
    </row>
    <row r="8" spans="7:9" hidden="1" x14ac:dyDescent="0.25">
      <c r="I8" t="s">
        <v>87</v>
      </c>
    </row>
    <row r="9" spans="7:9" hidden="1" x14ac:dyDescent="0.25">
      <c r="I9" t="s">
        <v>88</v>
      </c>
    </row>
    <row r="10" spans="7:9" hidden="1" x14ac:dyDescent="0.25">
      <c r="I10" t="s">
        <v>37</v>
      </c>
    </row>
    <row r="11" spans="7:9" hidden="1" x14ac:dyDescent="0.25">
      <c r="I11" t="s">
        <v>86</v>
      </c>
    </row>
    <row r="12" spans="7:9" hidden="1" x14ac:dyDescent="0.25">
      <c r="I12" t="s">
        <v>39</v>
      </c>
    </row>
    <row r="13" spans="7:9" hidden="1" x14ac:dyDescent="0.25">
      <c r="I13" t="s">
        <v>38</v>
      </c>
    </row>
    <row r="14" spans="7:9" hidden="1" x14ac:dyDescent="0.25">
      <c r="I14" t="s">
        <v>41</v>
      </c>
    </row>
    <row r="15" spans="7:9" hidden="1" x14ac:dyDescent="0.25">
      <c r="I15" t="s">
        <v>43</v>
      </c>
    </row>
    <row r="16" spans="7:9" hidden="1" x14ac:dyDescent="0.25">
      <c r="I16" t="s">
        <v>47</v>
      </c>
    </row>
    <row r="17" spans="9:9" hidden="1" x14ac:dyDescent="0.25">
      <c r="I17" t="s">
        <v>44</v>
      </c>
    </row>
    <row r="18" spans="9:9" hidden="1" x14ac:dyDescent="0.25">
      <c r="I18" t="s">
        <v>48</v>
      </c>
    </row>
    <row r="19" spans="9:9" hidden="1" x14ac:dyDescent="0.25">
      <c r="I19" t="s">
        <v>46</v>
      </c>
    </row>
    <row r="20" spans="9:9" hidden="1" x14ac:dyDescent="0.25">
      <c r="I20" t="s">
        <v>50</v>
      </c>
    </row>
    <row r="21" spans="9:9" hidden="1" x14ac:dyDescent="0.25">
      <c r="I21" t="s">
        <v>51</v>
      </c>
    </row>
    <row r="22" spans="9:9" hidden="1" x14ac:dyDescent="0.25">
      <c r="I22" t="s">
        <v>49</v>
      </c>
    </row>
    <row r="23" spans="9:9" hidden="1" x14ac:dyDescent="0.25">
      <c r="I23" t="s">
        <v>52</v>
      </c>
    </row>
    <row r="24" spans="9:9" hidden="1" x14ac:dyDescent="0.25">
      <c r="I24" t="s">
        <v>53</v>
      </c>
    </row>
    <row r="25" spans="9:9" hidden="1" x14ac:dyDescent="0.25">
      <c r="I25" t="s">
        <v>55</v>
      </c>
    </row>
    <row r="26" spans="9:9" hidden="1" x14ac:dyDescent="0.25">
      <c r="I26" t="s">
        <v>89</v>
      </c>
    </row>
    <row r="27" spans="9:9" hidden="1" x14ac:dyDescent="0.25">
      <c r="I27" t="s">
        <v>56</v>
      </c>
    </row>
    <row r="28" spans="9:9" hidden="1" x14ac:dyDescent="0.25">
      <c r="I28" t="s">
        <v>57</v>
      </c>
    </row>
    <row r="29" spans="9:9" hidden="1" x14ac:dyDescent="0.25">
      <c r="I29" t="s">
        <v>60</v>
      </c>
    </row>
    <row r="30" spans="9:9" hidden="1" x14ac:dyDescent="0.25">
      <c r="I30" t="s">
        <v>93</v>
      </c>
    </row>
    <row r="31" spans="9:9" hidden="1" x14ac:dyDescent="0.25">
      <c r="I31" t="s">
        <v>95</v>
      </c>
    </row>
    <row r="32" spans="9:9" hidden="1" x14ac:dyDescent="0.25">
      <c r="I32" t="s">
        <v>91</v>
      </c>
    </row>
    <row r="33" spans="9:9" x14ac:dyDescent="0.25">
      <c r="I33" t="s">
        <v>99</v>
      </c>
    </row>
    <row r="34" spans="9:9" hidden="1" x14ac:dyDescent="0.25">
      <c r="I34" t="s">
        <v>97</v>
      </c>
    </row>
    <row r="35" spans="9:9" hidden="1" x14ac:dyDescent="0.25">
      <c r="I35" t="s">
        <v>61</v>
      </c>
    </row>
    <row r="36" spans="9:9" hidden="1" x14ac:dyDescent="0.25">
      <c r="I36" t="s">
        <v>63</v>
      </c>
    </row>
    <row r="37" spans="9:9" hidden="1" x14ac:dyDescent="0.25">
      <c r="I37" t="s">
        <v>62</v>
      </c>
    </row>
    <row r="38" spans="9:9" hidden="1" x14ac:dyDescent="0.25">
      <c r="I38" t="s">
        <v>64</v>
      </c>
    </row>
    <row r="39" spans="9:9" hidden="1" x14ac:dyDescent="0.25">
      <c r="I39" t="s">
        <v>65</v>
      </c>
    </row>
    <row r="40" spans="9:9" hidden="1" x14ac:dyDescent="0.25">
      <c r="I40" t="s">
        <v>66</v>
      </c>
    </row>
    <row r="41" spans="9:9" hidden="1" x14ac:dyDescent="0.25">
      <c r="I41" t="s">
        <v>67</v>
      </c>
    </row>
    <row r="42" spans="9:9" hidden="1" x14ac:dyDescent="0.25">
      <c r="I42" t="s">
        <v>70</v>
      </c>
    </row>
    <row r="43" spans="9:9" hidden="1" x14ac:dyDescent="0.25">
      <c r="I43" t="s">
        <v>69</v>
      </c>
    </row>
    <row r="44" spans="9:9" hidden="1" x14ac:dyDescent="0.25">
      <c r="I44" t="s">
        <v>68</v>
      </c>
    </row>
    <row r="45" spans="9:9" hidden="1" x14ac:dyDescent="0.25">
      <c r="I45" t="s">
        <v>72</v>
      </c>
    </row>
    <row r="46" spans="9:9" hidden="1" x14ac:dyDescent="0.25">
      <c r="I46" t="s">
        <v>74</v>
      </c>
    </row>
    <row r="47" spans="9:9" hidden="1" x14ac:dyDescent="0.25">
      <c r="I47" t="s">
        <v>73</v>
      </c>
    </row>
    <row r="48" spans="9:9" hidden="1" x14ac:dyDescent="0.25">
      <c r="I48" t="s">
        <v>77</v>
      </c>
    </row>
    <row r="49" spans="9:9" hidden="1" x14ac:dyDescent="0.25">
      <c r="I49" t="s">
        <v>79</v>
      </c>
    </row>
    <row r="50" spans="9:9" hidden="1" x14ac:dyDescent="0.25">
      <c r="I50" t="s">
        <v>75</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C6B6E-A70F-4A2C-96CF-EEC9754EE58F}">
  <sheetPr codeName="Sheet31"/>
  <dimension ref="A1:BO339"/>
  <sheetViews>
    <sheetView workbookViewId="0"/>
  </sheetViews>
  <sheetFormatPr defaultColWidth="8" defaultRowHeight="15" outlineLevelCol="1" x14ac:dyDescent="0.25"/>
  <cols>
    <col min="1" max="1" width="10.125" style="84" customWidth="1"/>
    <col min="2" max="2" width="48.875" style="84" customWidth="1"/>
    <col min="3" max="3" width="21.25" style="84" customWidth="1"/>
    <col min="4" max="4" width="8.25" style="84" customWidth="1"/>
    <col min="5" max="5" width="58.25" style="84" customWidth="1"/>
    <col min="6" max="6" width="21.125" style="84" customWidth="1"/>
    <col min="7" max="7" width="6.5" style="84" customWidth="1"/>
    <col min="8" max="8" width="6.875" style="84" customWidth="1"/>
    <col min="9" max="9" width="7.875" style="84" customWidth="1"/>
    <col min="10" max="10" width="6.25" style="84" customWidth="1"/>
    <col min="11" max="11" width="3.875" style="84" customWidth="1"/>
    <col min="12" max="12" width="9.75" style="84" customWidth="1"/>
    <col min="13" max="15" width="7.75" style="84" customWidth="1"/>
    <col min="16" max="16" width="9.75" style="84" customWidth="1" outlineLevel="1"/>
    <col min="17" max="19" width="7.75" style="84" customWidth="1" outlineLevel="1"/>
    <col min="20" max="20" width="9.75" style="84" customWidth="1" outlineLevel="1"/>
    <col min="21" max="23" width="7.75" style="84" customWidth="1" outlineLevel="1"/>
    <col min="24" max="24" width="11.5" style="84" customWidth="1"/>
    <col min="25" max="25" width="9.75" style="84" customWidth="1" outlineLevel="1"/>
    <col min="26" max="28" width="7.75" style="84" customWidth="1" outlineLevel="1"/>
    <col min="29" max="29" width="9.75" style="84" customWidth="1" outlineLevel="1"/>
    <col min="30" max="32" width="7.75" style="84" customWidth="1" outlineLevel="1"/>
    <col min="33" max="33" width="9.75" style="84" customWidth="1" outlineLevel="1"/>
    <col min="34" max="36" width="7.75" style="84" customWidth="1" outlineLevel="1"/>
    <col min="37" max="38" width="8.25" style="84" customWidth="1"/>
    <col min="39" max="39" width="18.25" style="84" customWidth="1"/>
    <col min="40" max="50" width="8.25" style="84" customWidth="1"/>
    <col min="51" max="54" width="9.875" style="84" hidden="1" customWidth="1"/>
    <col min="55" max="55" width="8.25" style="84" hidden="1" customWidth="1"/>
    <col min="56" max="59" width="9.875" style="84" hidden="1" customWidth="1"/>
    <col min="60" max="60" width="7.75" style="84" customWidth="1"/>
    <col min="65" max="65" width="8" style="84"/>
    <col min="66" max="66" width="11" style="84" customWidth="1"/>
    <col min="67" max="67" width="8.25" style="84" customWidth="1"/>
    <col min="68" max="16384" width="8" style="84"/>
  </cols>
  <sheetData>
    <row r="1" spans="1:67" x14ac:dyDescent="0.25">
      <c r="B1" s="84" t="s">
        <v>137</v>
      </c>
      <c r="L1" s="84" t="s">
        <v>207</v>
      </c>
    </row>
    <row r="2" spans="1:67" x14ac:dyDescent="0.25">
      <c r="B2" s="86" t="s">
        <v>138</v>
      </c>
      <c r="C2" s="87">
        <v>45251.441835648147</v>
      </c>
      <c r="D2" s="84" t="s">
        <v>209</v>
      </c>
      <c r="L2" s="201">
        <v>178394.0136899942</v>
      </c>
      <c r="M2" s="88"/>
      <c r="N2" s="88"/>
      <c r="O2" s="88"/>
      <c r="P2" s="88"/>
      <c r="Q2" s="88"/>
      <c r="R2" s="88"/>
      <c r="S2" s="88"/>
      <c r="T2" s="88"/>
      <c r="U2" s="88"/>
      <c r="V2" s="88"/>
      <c r="W2" s="88"/>
      <c r="X2" s="84" t="s">
        <v>0</v>
      </c>
      <c r="Y2" s="88">
        <v>2.7690954110050757E-2</v>
      </c>
      <c r="Z2" s="88"/>
      <c r="AA2" s="88"/>
      <c r="AB2" s="88"/>
      <c r="AC2" s="88"/>
      <c r="AD2" s="88"/>
      <c r="AE2" s="88"/>
      <c r="AF2" s="88"/>
      <c r="AG2" s="88"/>
      <c r="AH2" s="88"/>
      <c r="AI2" s="88"/>
      <c r="AJ2" s="88"/>
      <c r="AR2" s="84" t="s">
        <v>0</v>
      </c>
      <c r="AT2" s="3">
        <v>2.24E-2</v>
      </c>
    </row>
    <row r="3" spans="1:67" x14ac:dyDescent="0.25">
      <c r="B3" s="84" t="s">
        <v>179</v>
      </c>
      <c r="D3" s="84">
        <v>45237.663853819446</v>
      </c>
      <c r="L3" s="89"/>
      <c r="M3" s="89"/>
      <c r="N3" s="89"/>
      <c r="O3" s="89"/>
      <c r="P3" s="89"/>
      <c r="Q3" s="89"/>
      <c r="R3" s="89"/>
      <c r="S3" s="89"/>
      <c r="T3" s="89"/>
      <c r="U3" s="89"/>
      <c r="V3" s="89"/>
      <c r="W3" s="89"/>
      <c r="X3" s="90" t="s">
        <v>1</v>
      </c>
      <c r="Y3" s="89">
        <v>2.54</v>
      </c>
      <c r="Z3" s="89">
        <v>2.6103350234395291</v>
      </c>
      <c r="AA3" s="89">
        <v>2.6826176907854511</v>
      </c>
      <c r="AB3" s="89">
        <v>2.7569019341558012</v>
      </c>
      <c r="AC3" s="89">
        <v>2.8332431791004198</v>
      </c>
      <c r="AD3" s="89">
        <v>2.9116983859555039</v>
      </c>
      <c r="AE3" s="89">
        <v>2.9923260923433066</v>
      </c>
      <c r="AF3" s="89">
        <v>3.0751864568486926</v>
      </c>
      <c r="AG3" s="89">
        <v>3.1603413039051391</v>
      </c>
      <c r="AH3" s="89">
        <v>3.247854169923674</v>
      </c>
      <c r="AI3" s="89">
        <v>3.3377903506991675</v>
      </c>
      <c r="AJ3" s="89">
        <v>3.4302169501293482</v>
      </c>
      <c r="AR3" s="84" t="s">
        <v>2</v>
      </c>
      <c r="AT3" s="84">
        <v>2.38</v>
      </c>
      <c r="AU3" s="84">
        <v>2.4333119999999999</v>
      </c>
      <c r="AV3" s="84">
        <v>2.4878181887999999</v>
      </c>
      <c r="AW3" s="84">
        <v>2.5435453162291197</v>
      </c>
      <c r="AX3" s="84">
        <v>2.6005207313126522</v>
      </c>
    </row>
    <row r="4" spans="1:67" ht="15.75" thickBot="1" x14ac:dyDescent="0.3">
      <c r="B4" s="84" t="s">
        <v>208</v>
      </c>
      <c r="C4" s="201">
        <v>178394.0136899942</v>
      </c>
      <c r="D4" s="84">
        <v>178394.0136899942</v>
      </c>
      <c r="E4" s="84" t="s">
        <v>210</v>
      </c>
      <c r="X4" s="90"/>
    </row>
    <row r="5" spans="1:67" ht="12" customHeight="1" x14ac:dyDescent="0.25">
      <c r="H5" s="91" t="s">
        <v>165</v>
      </c>
      <c r="I5" s="91"/>
      <c r="L5" s="92" t="s">
        <v>166</v>
      </c>
      <c r="M5" s="93"/>
      <c r="N5" s="93"/>
      <c r="O5" s="94"/>
      <c r="P5" s="92"/>
      <c r="Q5" s="93"/>
      <c r="R5" s="93"/>
      <c r="S5" s="94"/>
      <c r="T5" s="92"/>
      <c r="U5" s="93"/>
      <c r="V5" s="93"/>
      <c r="W5" s="94"/>
      <c r="X5" s="92" t="s">
        <v>3</v>
      </c>
      <c r="Y5" s="92" t="s">
        <v>4</v>
      </c>
      <c r="Z5" s="93"/>
      <c r="AA5" s="93"/>
      <c r="AB5" s="94"/>
      <c r="AC5" s="92"/>
      <c r="AD5" s="93"/>
      <c r="AE5" s="93"/>
      <c r="AF5" s="94"/>
      <c r="AG5" s="92"/>
      <c r="AH5" s="93"/>
      <c r="AI5" s="93"/>
      <c r="AJ5" s="94"/>
      <c r="AK5" s="95" t="s">
        <v>5</v>
      </c>
      <c r="AL5" s="95"/>
      <c r="AM5" s="95" t="s">
        <v>6</v>
      </c>
      <c r="AN5" s="96"/>
      <c r="AO5" s="92" t="s">
        <v>7</v>
      </c>
      <c r="AP5" s="93"/>
      <c r="AQ5" s="93"/>
      <c r="AR5" s="94"/>
      <c r="AS5" s="93"/>
      <c r="AT5" s="97" t="s">
        <v>131</v>
      </c>
      <c r="AU5" s="93"/>
      <c r="AV5" s="93"/>
      <c r="AW5" s="93"/>
      <c r="AX5" s="93"/>
      <c r="AY5" s="97" t="s">
        <v>8</v>
      </c>
      <c r="AZ5" s="96"/>
      <c r="BA5" s="96"/>
      <c r="BB5" s="98"/>
      <c r="BC5" s="93"/>
      <c r="BD5" s="97" t="s">
        <v>9</v>
      </c>
      <c r="BE5" s="97"/>
      <c r="BF5" s="96"/>
      <c r="BG5" s="96"/>
      <c r="BI5" t="s">
        <v>10</v>
      </c>
      <c r="BN5" s="99"/>
    </row>
    <row r="6" spans="1:67" ht="24.75" thickBot="1" x14ac:dyDescent="0.25">
      <c r="A6" s="84" t="s">
        <v>11</v>
      </c>
      <c r="B6" s="84" t="s">
        <v>12</v>
      </c>
      <c r="C6" s="84" t="s">
        <v>5</v>
      </c>
      <c r="D6" s="84" t="s">
        <v>13</v>
      </c>
      <c r="E6" s="84" t="s">
        <v>5</v>
      </c>
      <c r="F6" s="100" t="s">
        <v>14</v>
      </c>
      <c r="G6" s="100" t="s">
        <v>167</v>
      </c>
      <c r="H6" s="100" t="s">
        <v>168</v>
      </c>
      <c r="I6" s="100" t="s">
        <v>169</v>
      </c>
      <c r="J6" s="101" t="s">
        <v>170</v>
      </c>
      <c r="K6" s="100"/>
      <c r="L6" s="19" t="s">
        <v>15</v>
      </c>
      <c r="M6" s="20" t="s">
        <v>16</v>
      </c>
      <c r="N6" s="20" t="s">
        <v>17</v>
      </c>
      <c r="O6" s="20" t="s">
        <v>18</v>
      </c>
      <c r="P6" s="19" t="s">
        <v>19</v>
      </c>
      <c r="Q6" s="20" t="s">
        <v>20</v>
      </c>
      <c r="R6" s="20" t="s">
        <v>21</v>
      </c>
      <c r="S6" s="20" t="s">
        <v>22</v>
      </c>
      <c r="T6" s="19" t="s">
        <v>23</v>
      </c>
      <c r="U6" s="20" t="s">
        <v>24</v>
      </c>
      <c r="V6" s="20" t="s">
        <v>25</v>
      </c>
      <c r="W6" s="20" t="s">
        <v>26</v>
      </c>
      <c r="X6" s="21">
        <v>2025</v>
      </c>
      <c r="Y6" s="19" t="s">
        <v>15</v>
      </c>
      <c r="Z6" s="20" t="s">
        <v>16</v>
      </c>
      <c r="AA6" s="20" t="s">
        <v>17</v>
      </c>
      <c r="AB6" s="20" t="s">
        <v>18</v>
      </c>
      <c r="AC6" s="19" t="s">
        <v>19</v>
      </c>
      <c r="AD6" s="20" t="s">
        <v>20</v>
      </c>
      <c r="AE6" s="20" t="s">
        <v>21</v>
      </c>
      <c r="AF6" s="20" t="s">
        <v>22</v>
      </c>
      <c r="AG6" s="19" t="s">
        <v>23</v>
      </c>
      <c r="AH6" s="20" t="s">
        <v>24</v>
      </c>
      <c r="AI6" s="20" t="s">
        <v>25</v>
      </c>
      <c r="AJ6" s="20" t="s">
        <v>26</v>
      </c>
      <c r="AK6" s="95" t="s">
        <v>5</v>
      </c>
      <c r="AL6" s="95" t="s">
        <v>27</v>
      </c>
      <c r="AM6" s="95"/>
      <c r="AN6" s="24"/>
      <c r="AO6" s="19">
        <v>2021</v>
      </c>
      <c r="AP6" s="20">
        <v>2022</v>
      </c>
      <c r="AQ6" s="20">
        <v>2023</v>
      </c>
      <c r="AR6" s="20">
        <v>2024</v>
      </c>
      <c r="AS6" s="20">
        <v>2025</v>
      </c>
      <c r="AT6" s="19"/>
      <c r="AU6" s="20"/>
      <c r="AV6" s="20">
        <v>2023</v>
      </c>
      <c r="AW6" s="20">
        <v>2024</v>
      </c>
      <c r="AX6" s="24">
        <v>2025</v>
      </c>
      <c r="AY6" s="19">
        <v>2026</v>
      </c>
      <c r="AZ6" s="20">
        <v>2027</v>
      </c>
      <c r="BA6" s="20">
        <v>2028</v>
      </c>
      <c r="BB6" s="20">
        <v>2029</v>
      </c>
      <c r="BC6" s="24"/>
      <c r="BD6" s="25" t="s">
        <v>132</v>
      </c>
      <c r="BE6" s="26" t="s">
        <v>133</v>
      </c>
      <c r="BF6" s="26" t="s">
        <v>100</v>
      </c>
      <c r="BG6" s="26" t="s">
        <v>101</v>
      </c>
      <c r="BI6" s="19">
        <v>2021</v>
      </c>
      <c r="BJ6" s="20">
        <v>2022</v>
      </c>
      <c r="BK6" s="20">
        <v>2023</v>
      </c>
      <c r="BL6" s="20">
        <v>2024</v>
      </c>
      <c r="BM6" s="24">
        <v>2025</v>
      </c>
      <c r="BO6" s="102"/>
    </row>
    <row r="7" spans="1:67" x14ac:dyDescent="0.25">
      <c r="A7" s="84">
        <v>1</v>
      </c>
      <c r="C7" s="84" t="s">
        <v>102</v>
      </c>
      <c r="D7" s="84">
        <v>1</v>
      </c>
      <c r="E7" s="103" t="s">
        <v>28</v>
      </c>
      <c r="F7" s="100"/>
      <c r="G7" s="100"/>
      <c r="H7" s="100"/>
      <c r="I7" s="100"/>
      <c r="J7" s="100"/>
      <c r="K7" s="100"/>
      <c r="L7" s="29"/>
      <c r="M7" s="30"/>
      <c r="N7" s="30"/>
      <c r="O7" s="31"/>
      <c r="P7" s="29"/>
      <c r="Q7" s="30"/>
      <c r="R7" s="30"/>
      <c r="S7" s="31"/>
      <c r="T7" s="29"/>
      <c r="U7" s="30"/>
      <c r="V7" s="30"/>
      <c r="W7" s="31"/>
      <c r="X7" s="32"/>
      <c r="Y7" s="29"/>
      <c r="Z7" s="30"/>
      <c r="AA7" s="30"/>
      <c r="AB7" s="31"/>
      <c r="AC7" s="29"/>
      <c r="AD7" s="30"/>
      <c r="AE7" s="30"/>
      <c r="AF7" s="31"/>
      <c r="AG7" s="29"/>
      <c r="AH7" s="30"/>
      <c r="AI7" s="30"/>
      <c r="AJ7" s="31"/>
      <c r="AO7" s="29"/>
      <c r="AP7" s="30"/>
      <c r="AQ7" s="30"/>
      <c r="AR7" s="31"/>
      <c r="AS7" s="30"/>
      <c r="AT7" s="104"/>
      <c r="AU7" s="105"/>
      <c r="AV7" s="105"/>
      <c r="AW7" s="105"/>
      <c r="AX7" s="100"/>
      <c r="AY7" s="34">
        <v>0</v>
      </c>
      <c r="AZ7" s="34">
        <v>0</v>
      </c>
      <c r="BA7" s="34">
        <v>0</v>
      </c>
      <c r="BB7" s="35">
        <v>0</v>
      </c>
      <c r="BC7" s="100"/>
      <c r="BD7" s="36"/>
      <c r="BE7" s="36"/>
      <c r="BF7" s="36"/>
      <c r="BG7" s="36"/>
    </row>
    <row r="8" spans="1:67" ht="12" x14ac:dyDescent="0.2">
      <c r="A8" s="84">
        <v>1</v>
      </c>
      <c r="B8" s="84" t="s">
        <v>28</v>
      </c>
      <c r="C8" s="84" t="s">
        <v>102</v>
      </c>
      <c r="D8" s="84">
        <v>1</v>
      </c>
      <c r="E8" s="37" t="s">
        <v>29</v>
      </c>
      <c r="F8" s="38" t="s">
        <v>30</v>
      </c>
      <c r="G8" s="39">
        <v>46.59026565533329</v>
      </c>
      <c r="H8" s="39">
        <v>47.633887606012756</v>
      </c>
      <c r="I8" s="39">
        <v>50.574167913226766</v>
      </c>
      <c r="J8" s="40">
        <v>6.1726649975192512E-2</v>
      </c>
      <c r="K8" s="40"/>
      <c r="L8" s="41">
        <v>50.574167913226766</v>
      </c>
      <c r="M8" s="42">
        <v>51.974614876065921</v>
      </c>
      <c r="N8" s="42">
        <v>53.41384155148662</v>
      </c>
      <c r="O8" s="43">
        <v>54.892921786730362</v>
      </c>
      <c r="P8" s="41">
        <v>78.837626929625486</v>
      </c>
      <c r="Q8" s="42">
        <v>81.020716039079048</v>
      </c>
      <c r="R8" s="42">
        <v>83.26425696888063</v>
      </c>
      <c r="S8" s="43">
        <v>85.569923687613382</v>
      </c>
      <c r="T8" s="41">
        <v>89.20540474060536</v>
      </c>
      <c r="U8" s="42">
        <v>91.675587509645965</v>
      </c>
      <c r="V8" s="42">
        <v>94.214171996387506</v>
      </c>
      <c r="W8" s="43">
        <v>96.823052309655893</v>
      </c>
      <c r="X8" s="44">
        <v>38.51</v>
      </c>
      <c r="Y8" s="106">
        <v>42.116378642778052</v>
      </c>
      <c r="Z8" s="69">
        <v>45.892956374496272</v>
      </c>
      <c r="AA8" s="69">
        <v>49.846393814222459</v>
      </c>
      <c r="AB8" s="107">
        <v>53.983589952039409</v>
      </c>
      <c r="AC8" s="106">
        <v>58.311690243197553</v>
      </c>
      <c r="AD8" s="69">
        <v>62.83809496775693</v>
      </c>
      <c r="AE8" s="69">
        <v>67.570467864215402</v>
      </c>
      <c r="AF8" s="107">
        <v>72.516745045886751</v>
      </c>
      <c r="AG8" s="106">
        <v>77.685144209067786</v>
      </c>
      <c r="AH8" s="69">
        <v>83.084174142317423</v>
      </c>
      <c r="AI8" s="69">
        <v>88.722644546462959</v>
      </c>
      <c r="AJ8" s="107">
        <v>94.609676175250755</v>
      </c>
      <c r="AK8" s="42"/>
      <c r="AL8" s="42"/>
      <c r="AM8" s="42"/>
      <c r="AN8" s="42"/>
      <c r="AO8" s="41">
        <v>43.594596704132343</v>
      </c>
      <c r="AP8" s="42">
        <v>44.571115670304906</v>
      </c>
      <c r="AQ8" s="42">
        <v>45.569508661319738</v>
      </c>
      <c r="AR8" s="43">
        <v>46.59026565533329</v>
      </c>
      <c r="AS8" s="42">
        <v>47.633887606012756</v>
      </c>
      <c r="AT8" s="41"/>
      <c r="AU8" s="42"/>
      <c r="AV8" s="42">
        <v>31.9712986368</v>
      </c>
      <c r="AW8" s="42">
        <v>35.18</v>
      </c>
      <c r="AX8" s="42">
        <v>38.51</v>
      </c>
      <c r="AY8" s="36">
        <v>-6.9795712090944235</v>
      </c>
      <c r="AZ8" s="36">
        <v>-7.4034992057610154</v>
      </c>
      <c r="BA8" s="36">
        <v>-7.8443328901668821</v>
      </c>
      <c r="BB8" s="45">
        <v>-8.3026561313970717</v>
      </c>
      <c r="BC8" s="42"/>
      <c r="BD8" s="36">
        <v>-42.116378642778052</v>
      </c>
      <c r="BE8" s="36">
        <v>-45.892956374496272</v>
      </c>
      <c r="BF8" s="36">
        <v>-17.875095177422459</v>
      </c>
      <c r="BG8" s="36">
        <v>-18.80358995203941</v>
      </c>
      <c r="BI8" s="46">
        <v>28.890832</v>
      </c>
      <c r="BJ8" s="46">
        <v>31.9712986368</v>
      </c>
      <c r="BK8" s="46">
        <v>3.2039752782643163</v>
      </c>
      <c r="BL8" s="46">
        <v>3.3267453669908775</v>
      </c>
      <c r="BM8" s="46">
        <v>3.4598171945241205</v>
      </c>
    </row>
    <row r="9" spans="1:67" ht="12" x14ac:dyDescent="0.2">
      <c r="A9" s="84">
        <v>1</v>
      </c>
      <c r="B9" s="84" t="s">
        <v>28</v>
      </c>
      <c r="C9" s="84" t="s">
        <v>102</v>
      </c>
      <c r="D9" s="84">
        <v>1</v>
      </c>
      <c r="E9" s="37" t="s">
        <v>31</v>
      </c>
      <c r="F9" s="38"/>
      <c r="G9" s="39">
        <v>4.5514021907026665</v>
      </c>
      <c r="H9" s="39">
        <v>4.6533535997744062</v>
      </c>
      <c r="I9" s="39">
        <v>8.8510665041526124</v>
      </c>
      <c r="J9" s="40">
        <v>0.90208337156705876</v>
      </c>
      <c r="K9" s="39"/>
      <c r="L9" s="41">
        <v>8.8510665041526124</v>
      </c>
      <c r="M9" s="42">
        <v>9.0961609805441093</v>
      </c>
      <c r="N9" s="42">
        <v>9.3480423568339894</v>
      </c>
      <c r="O9" s="43">
        <v>9.6068985687558897</v>
      </c>
      <c r="P9" s="41">
        <v>10.69933881714187</v>
      </c>
      <c r="Q9" s="42">
        <v>10.995613717335228</v>
      </c>
      <c r="R9" s="42">
        <v>11.300092752193803</v>
      </c>
      <c r="S9" s="43">
        <v>11.613003102034117</v>
      </c>
      <c r="T9" s="41">
        <v>12.910811002920134</v>
      </c>
      <c r="U9" s="42">
        <v>13.268323677925531</v>
      </c>
      <c r="V9" s="42">
        <v>13.635736220008265</v>
      </c>
      <c r="W9" s="43">
        <v>14.013322765933271</v>
      </c>
      <c r="X9" s="44">
        <v>4.55</v>
      </c>
      <c r="Y9" s="41">
        <v>4.6759938412007314</v>
      </c>
      <c r="Z9" s="42">
        <v>4.805476572076298</v>
      </c>
      <c r="AA9" s="42">
        <v>4.9385448033105881</v>
      </c>
      <c r="AB9" s="43">
        <v>5.0752978208294941</v>
      </c>
      <c r="AC9" s="41">
        <v>5.215837659880922</v>
      </c>
      <c r="AD9" s="42">
        <v>5.36026918116616</v>
      </c>
      <c r="AE9" s="42">
        <v>5.5087001490793535</v>
      </c>
      <c r="AF9" s="43">
        <v>5.6612413121135345</v>
      </c>
      <c r="AG9" s="41">
        <v>5.818006485493191</v>
      </c>
      <c r="AH9" s="42">
        <v>5.979112636094964</v>
      </c>
      <c r="AI9" s="42">
        <v>6.1446799697198955</v>
      </c>
      <c r="AJ9" s="43">
        <v>6.3148320207823563</v>
      </c>
      <c r="AK9" s="47"/>
      <c r="AL9" s="47">
        <v>0.32508835931808239</v>
      </c>
      <c r="AM9" s="42"/>
      <c r="AN9" s="42"/>
      <c r="AO9" s="41">
        <v>4.2587553462313013</v>
      </c>
      <c r="AP9" s="42">
        <v>4.3541514659868819</v>
      </c>
      <c r="AQ9" s="42">
        <v>4.451684458824988</v>
      </c>
      <c r="AR9" s="43">
        <v>4.5514021907026665</v>
      </c>
      <c r="AS9" s="42">
        <v>4.6533535997744062</v>
      </c>
      <c r="AT9" s="41"/>
      <c r="AU9" s="42"/>
      <c r="AV9" s="42">
        <v>4.3541514659868819</v>
      </c>
      <c r="AW9" s="42">
        <v>4.45</v>
      </c>
      <c r="AX9" s="42">
        <v>4.55</v>
      </c>
      <c r="AY9" s="36">
        <v>-4.5923111579213112</v>
      </c>
      <c r="AZ9" s="36">
        <v>-4.7420095145572274</v>
      </c>
      <c r="BA9" s="36">
        <v>-4.8963578980090015</v>
      </c>
      <c r="BB9" s="45">
        <v>-5.0554963780532232</v>
      </c>
      <c r="BC9" s="42"/>
      <c r="BD9" s="36">
        <v>-4.6759938412007314</v>
      </c>
      <c r="BE9" s="36">
        <v>-4.805476572076298</v>
      </c>
      <c r="BF9" s="36">
        <v>-0.58439333732370624</v>
      </c>
      <c r="BG9" s="36">
        <v>-0.62529782082949392</v>
      </c>
      <c r="BI9" s="46">
        <v>4.2587553462313013</v>
      </c>
      <c r="BJ9" s="46">
        <v>4.3541514659868819</v>
      </c>
      <c r="BK9" s="46">
        <v>9.7532992838106125E-2</v>
      </c>
      <c r="BL9" s="46">
        <v>0.10140219070266543</v>
      </c>
      <c r="BM9" s="46">
        <v>0.10335359977440639</v>
      </c>
    </row>
    <row r="10" spans="1:67" ht="12" x14ac:dyDescent="0.2">
      <c r="A10" s="84">
        <v>1</v>
      </c>
      <c r="C10" s="84" t="s">
        <v>102</v>
      </c>
      <c r="D10" s="108" t="s">
        <v>32</v>
      </c>
      <c r="E10" s="103" t="s">
        <v>33</v>
      </c>
      <c r="F10" s="100"/>
      <c r="G10" s="39">
        <v>0</v>
      </c>
      <c r="H10" s="39">
        <v>0</v>
      </c>
      <c r="I10" s="39">
        <v>0</v>
      </c>
      <c r="J10" s="40" t="s">
        <v>103</v>
      </c>
      <c r="K10" s="39"/>
      <c r="L10" s="29"/>
      <c r="M10" s="30"/>
      <c r="N10" s="30"/>
      <c r="O10" s="31"/>
      <c r="P10" s="29"/>
      <c r="Q10" s="30"/>
      <c r="R10" s="30"/>
      <c r="S10" s="31"/>
      <c r="T10" s="29"/>
      <c r="U10" s="30"/>
      <c r="V10" s="30"/>
      <c r="W10" s="31"/>
      <c r="X10" s="44"/>
      <c r="Y10" s="29"/>
      <c r="Z10" s="30"/>
      <c r="AA10" s="30"/>
      <c r="AB10" s="31"/>
      <c r="AC10" s="29"/>
      <c r="AD10" s="30"/>
      <c r="AE10" s="30"/>
      <c r="AF10" s="31"/>
      <c r="AG10" s="29"/>
      <c r="AH10" s="30"/>
      <c r="AI10" s="30"/>
      <c r="AJ10" s="31"/>
      <c r="AO10" s="29"/>
      <c r="AP10" s="30"/>
      <c r="AQ10" s="30"/>
      <c r="AR10" s="31"/>
      <c r="AS10" s="42" t="s">
        <v>103</v>
      </c>
      <c r="AT10" s="109"/>
      <c r="AU10" s="100"/>
      <c r="AV10" s="100"/>
      <c r="AW10" s="100"/>
      <c r="AX10" s="100"/>
      <c r="AY10" s="36">
        <v>0</v>
      </c>
      <c r="AZ10" s="36">
        <v>0</v>
      </c>
      <c r="BA10" s="36">
        <v>0</v>
      </c>
      <c r="BB10" s="45">
        <v>0</v>
      </c>
      <c r="BC10" s="100"/>
      <c r="BD10" s="36">
        <v>0</v>
      </c>
      <c r="BE10" s="36">
        <v>0</v>
      </c>
      <c r="BF10" s="36">
        <v>0</v>
      </c>
      <c r="BG10" s="36">
        <v>0</v>
      </c>
      <c r="BI10" s="46">
        <v>0</v>
      </c>
      <c r="BJ10" s="46">
        <v>0</v>
      </c>
      <c r="BK10" s="46">
        <v>0</v>
      </c>
      <c r="BL10" s="46">
        <v>0</v>
      </c>
      <c r="BM10" s="46">
        <v>0</v>
      </c>
    </row>
    <row r="11" spans="1:67" ht="12" x14ac:dyDescent="0.2">
      <c r="A11" s="84">
        <v>1</v>
      </c>
      <c r="B11" s="84" t="s">
        <v>33</v>
      </c>
      <c r="C11" s="84" t="s">
        <v>102</v>
      </c>
      <c r="D11" s="108" t="s">
        <v>32</v>
      </c>
      <c r="E11" s="37" t="s">
        <v>29</v>
      </c>
      <c r="F11" s="38" t="s">
        <v>30</v>
      </c>
      <c r="G11" s="39">
        <v>51.957290810703959</v>
      </c>
      <c r="H11" s="39">
        <v>53.12113412486373</v>
      </c>
      <c r="I11" s="39">
        <v>51.414432108088498</v>
      </c>
      <c r="J11" s="40">
        <v>-3.2128493581547943E-2</v>
      </c>
      <c r="K11" s="39"/>
      <c r="L11" s="41">
        <v>51.414432108088498</v>
      </c>
      <c r="M11" s="42">
        <v>52.838146788187885</v>
      </c>
      <c r="N11" s="42">
        <v>54.301285486159721</v>
      </c>
      <c r="O11" s="43">
        <v>55.804939890673737</v>
      </c>
      <c r="P11" s="41">
        <v>79.854430206726846</v>
      </c>
      <c r="Q11" s="42">
        <v>82.065675569065561</v>
      </c>
      <c r="R11" s="42">
        <v>84.338152425258869</v>
      </c>
      <c r="S11" s="43">
        <v>86.673556333793172</v>
      </c>
      <c r="T11" s="41">
        <v>90.457341911410296</v>
      </c>
      <c r="U11" s="42">
        <v>92.962192015196337</v>
      </c>
      <c r="V11" s="42">
        <v>95.536403808258854</v>
      </c>
      <c r="W11" s="43">
        <v>98.181897981952616</v>
      </c>
      <c r="X11" s="44">
        <v>38.51</v>
      </c>
      <c r="Y11" s="106">
        <v>42.116378642778052</v>
      </c>
      <c r="Z11" s="69">
        <v>45.892956374496272</v>
      </c>
      <c r="AA11" s="69">
        <v>49.846393814222459</v>
      </c>
      <c r="AB11" s="107">
        <v>53.983589952039409</v>
      </c>
      <c r="AC11" s="106">
        <v>58.311690243197553</v>
      </c>
      <c r="AD11" s="69">
        <v>62.83809496775693</v>
      </c>
      <c r="AE11" s="69">
        <v>67.570467864215402</v>
      </c>
      <c r="AF11" s="107">
        <v>72.516745045886751</v>
      </c>
      <c r="AG11" s="106">
        <v>77.685144209067786</v>
      </c>
      <c r="AH11" s="69">
        <v>83.084174142317423</v>
      </c>
      <c r="AI11" s="69">
        <v>88.722644546462959</v>
      </c>
      <c r="AJ11" s="107">
        <v>94.609676175250755</v>
      </c>
      <c r="AK11" s="42"/>
      <c r="AL11" s="42"/>
      <c r="AM11" s="42"/>
      <c r="AN11" s="42"/>
      <c r="AO11" s="41">
        <v>48.616531948722091</v>
      </c>
      <c r="AP11" s="42">
        <v>49.705542264373463</v>
      </c>
      <c r="AQ11" s="42">
        <v>50.818946411095432</v>
      </c>
      <c r="AR11" s="43">
        <v>51.957290810703959</v>
      </c>
      <c r="AS11" s="42">
        <v>53.12113412486373</v>
      </c>
      <c r="AT11" s="41"/>
      <c r="AU11" s="42"/>
      <c r="AV11" s="42">
        <v>31.9712986368</v>
      </c>
      <c r="AW11" s="42">
        <v>35.18</v>
      </c>
      <c r="AX11" s="42">
        <v>38.51</v>
      </c>
      <c r="AY11" s="36">
        <v>-2.7979001593664066</v>
      </c>
      <c r="AZ11" s="36">
        <v>-3.1326045238144218</v>
      </c>
      <c r="BA11" s="36">
        <v>-3.4823390750642886</v>
      </c>
      <c r="BB11" s="45">
        <v>-3.8476490799697771</v>
      </c>
      <c r="BC11" s="42"/>
      <c r="BD11" s="36">
        <v>-42.116378642778052</v>
      </c>
      <c r="BE11" s="36">
        <v>-45.892956374496272</v>
      </c>
      <c r="BF11" s="36">
        <v>-17.875095177422459</v>
      </c>
      <c r="BG11" s="36">
        <v>-18.80358995203941</v>
      </c>
      <c r="BI11" s="46">
        <v>28.890832</v>
      </c>
      <c r="BJ11" s="46">
        <v>31.9712986368</v>
      </c>
      <c r="BK11" s="46">
        <v>3.2039752782643163</v>
      </c>
      <c r="BL11" s="46">
        <v>3.3267453669908775</v>
      </c>
      <c r="BM11" s="46">
        <v>3.4598171945241205</v>
      </c>
    </row>
    <row r="12" spans="1:67" ht="12" x14ac:dyDescent="0.2">
      <c r="A12" s="84">
        <v>1</v>
      </c>
      <c r="B12" s="84" t="s">
        <v>33</v>
      </c>
      <c r="C12" s="84" t="s">
        <v>102</v>
      </c>
      <c r="D12" s="108" t="s">
        <v>32</v>
      </c>
      <c r="E12" s="37" t="s">
        <v>31</v>
      </c>
      <c r="F12" s="38"/>
      <c r="G12" s="39">
        <v>57.143847567179954</v>
      </c>
      <c r="H12" s="39">
        <v>58.42386975268478</v>
      </c>
      <c r="I12" s="39">
        <v>39.980252121963858</v>
      </c>
      <c r="J12" s="40">
        <v>-0.31568634033991516</v>
      </c>
      <c r="K12" s="39"/>
      <c r="L12" s="41">
        <v>39.980252121963858</v>
      </c>
      <c r="M12" s="42">
        <v>41.087343448781418</v>
      </c>
      <c r="N12" s="42">
        <v>42.225091190725507</v>
      </c>
      <c r="O12" s="43">
        <v>43.394344253180599</v>
      </c>
      <c r="P12" s="41">
        <v>48.341062659402724</v>
      </c>
      <c r="Q12" s="42">
        <v>49.679672807135333</v>
      </c>
      <c r="R12" s="42">
        <v>51.055350347040047</v>
      </c>
      <c r="S12" s="43">
        <v>52.469121710572495</v>
      </c>
      <c r="T12" s="41">
        <v>58.301664429193558</v>
      </c>
      <c r="U12" s="42">
        <v>59.916093143441927</v>
      </c>
      <c r="V12" s="42">
        <v>61.575226929130494</v>
      </c>
      <c r="W12" s="43">
        <v>63.280303712341009</v>
      </c>
      <c r="X12" s="44">
        <v>24.65</v>
      </c>
      <c r="Y12" s="41">
        <v>25.332582018812751</v>
      </c>
      <c r="Z12" s="42">
        <v>26.034065384984789</v>
      </c>
      <c r="AA12" s="42">
        <v>26.754973494858465</v>
      </c>
      <c r="AB12" s="43">
        <v>27.495844238120217</v>
      </c>
      <c r="AC12" s="41">
        <v>28.257230399135107</v>
      </c>
      <c r="AD12" s="42">
        <v>29.039700069394687</v>
      </c>
      <c r="AE12" s="42">
        <v>29.843837071385934</v>
      </c>
      <c r="AF12" s="43">
        <v>30.670241394197511</v>
      </c>
      <c r="AG12" s="41">
        <v>31.519529641188409</v>
      </c>
      <c r="AH12" s="42">
        <v>32.39233549005295</v>
      </c>
      <c r="AI12" s="42">
        <v>33.289310165625373</v>
      </c>
      <c r="AJ12" s="43">
        <v>34.211122925776948</v>
      </c>
      <c r="AK12" s="42"/>
      <c r="AL12" s="47">
        <v>0.32508835931808239</v>
      </c>
      <c r="AM12" s="42"/>
      <c r="AN12" s="42"/>
      <c r="AO12" s="41">
        <v>53.469602582711516</v>
      </c>
      <c r="AP12" s="42">
        <v>54.667321680564243</v>
      </c>
      <c r="AQ12" s="42">
        <v>55.891869686208878</v>
      </c>
      <c r="AR12" s="43">
        <v>57.143847567179954</v>
      </c>
      <c r="AS12" s="42">
        <v>58.42386975268478</v>
      </c>
      <c r="AT12" s="41"/>
      <c r="AU12" s="42"/>
      <c r="AV12" s="42">
        <v>23.582007705599999</v>
      </c>
      <c r="AW12" s="42">
        <v>24.11</v>
      </c>
      <c r="AX12" s="42">
        <v>24.65</v>
      </c>
      <c r="AY12" s="36">
        <v>13.489350460747659</v>
      </c>
      <c r="AZ12" s="36">
        <v>13.579978231782825</v>
      </c>
      <c r="BA12" s="36">
        <v>13.666778495483371</v>
      </c>
      <c r="BB12" s="45">
        <v>13.749503313999355</v>
      </c>
      <c r="BC12" s="42"/>
      <c r="BD12" s="36">
        <v>-25.332582018812751</v>
      </c>
      <c r="BE12" s="36">
        <v>-26.034065384984789</v>
      </c>
      <c r="BF12" s="36">
        <v>-3.1729657892584662</v>
      </c>
      <c r="BG12" s="36">
        <v>-3.3858442381202174</v>
      </c>
      <c r="BI12" s="46">
        <v>23.065344</v>
      </c>
      <c r="BJ12" s="46">
        <v>23.582007705599999</v>
      </c>
      <c r="BK12" s="46">
        <v>0.52823697260543767</v>
      </c>
      <c r="BL12" s="46">
        <v>0.54031415899723712</v>
      </c>
      <c r="BM12" s="46">
        <v>0.55248119615878011</v>
      </c>
    </row>
    <row r="13" spans="1:67" ht="12" x14ac:dyDescent="0.2">
      <c r="A13" s="84">
        <v>2</v>
      </c>
      <c r="C13" s="84" t="s">
        <v>104</v>
      </c>
      <c r="D13" s="84">
        <v>2</v>
      </c>
      <c r="E13" s="103" t="s">
        <v>34</v>
      </c>
      <c r="F13" s="100"/>
      <c r="G13" s="39">
        <v>0</v>
      </c>
      <c r="H13" s="39">
        <v>0</v>
      </c>
      <c r="I13" s="39">
        <v>0</v>
      </c>
      <c r="J13" s="40" t="s">
        <v>103</v>
      </c>
      <c r="K13" s="39"/>
      <c r="L13" s="29"/>
      <c r="M13" s="30"/>
      <c r="N13" s="30"/>
      <c r="O13" s="31"/>
      <c r="P13" s="29"/>
      <c r="Q13" s="30"/>
      <c r="R13" s="30"/>
      <c r="S13" s="31"/>
      <c r="T13" s="29"/>
      <c r="U13" s="30"/>
      <c r="V13" s="30"/>
      <c r="W13" s="31"/>
      <c r="X13" s="44"/>
      <c r="Y13" s="29"/>
      <c r="Z13" s="30"/>
      <c r="AA13" s="30"/>
      <c r="AB13" s="31"/>
      <c r="AC13" s="29"/>
      <c r="AD13" s="30"/>
      <c r="AE13" s="30"/>
      <c r="AF13" s="31"/>
      <c r="AG13" s="29"/>
      <c r="AH13" s="30"/>
      <c r="AI13" s="30"/>
      <c r="AJ13" s="31"/>
      <c r="AO13" s="29"/>
      <c r="AP13" s="30"/>
      <c r="AQ13" s="30"/>
      <c r="AR13" s="31"/>
      <c r="AS13" s="42" t="s">
        <v>103</v>
      </c>
      <c r="AT13" s="109"/>
      <c r="AU13" s="100"/>
      <c r="AV13" s="100"/>
      <c r="AW13" s="100"/>
      <c r="AX13" s="100"/>
      <c r="AY13" s="36">
        <v>0</v>
      </c>
      <c r="AZ13" s="36">
        <v>0</v>
      </c>
      <c r="BA13" s="36">
        <v>0</v>
      </c>
      <c r="BB13" s="45">
        <v>0</v>
      </c>
      <c r="BC13" s="100"/>
      <c r="BD13" s="36">
        <v>0</v>
      </c>
      <c r="BE13" s="36">
        <v>0</v>
      </c>
      <c r="BF13" s="36">
        <v>0</v>
      </c>
      <c r="BG13" s="36">
        <v>0</v>
      </c>
      <c r="BI13" s="46">
        <v>0</v>
      </c>
      <c r="BJ13" s="46">
        <v>0</v>
      </c>
      <c r="BK13" s="46">
        <v>0</v>
      </c>
      <c r="BL13" s="46">
        <v>0</v>
      </c>
      <c r="BM13" s="46">
        <v>0</v>
      </c>
    </row>
    <row r="14" spans="1:67" ht="12" x14ac:dyDescent="0.2">
      <c r="A14" s="84">
        <v>2</v>
      </c>
      <c r="B14" s="84" t="s">
        <v>34</v>
      </c>
      <c r="C14" s="84" t="s">
        <v>104</v>
      </c>
      <c r="D14" s="84">
        <v>2</v>
      </c>
      <c r="E14" s="37" t="s">
        <v>29</v>
      </c>
      <c r="F14" s="38" t="s">
        <v>30</v>
      </c>
      <c r="G14" s="39">
        <v>7.6295109417369424</v>
      </c>
      <c r="H14" s="39">
        <v>7.8004119868318496</v>
      </c>
      <c r="I14" s="39">
        <v>9.7599388508024525</v>
      </c>
      <c r="J14" s="40">
        <v>0.2512081242988895</v>
      </c>
      <c r="K14" s="39"/>
      <c r="L14" s="41">
        <v>9.7599388508024525</v>
      </c>
      <c r="M14" s="42">
        <v>10.030200869636921</v>
      </c>
      <c r="N14" s="42">
        <v>10.307946701632629</v>
      </c>
      <c r="O14" s="43">
        <v>10.593383580716386</v>
      </c>
      <c r="P14" s="41">
        <v>11.817340961122158</v>
      </c>
      <c r="Q14" s="42">
        <v>12.144574407379414</v>
      </c>
      <c r="R14" s="42">
        <v>12.480869259980253</v>
      </c>
      <c r="S14" s="43">
        <v>12.826476437911909</v>
      </c>
      <c r="T14" s="41">
        <v>14.272514844360149</v>
      </c>
      <c r="U14" s="42">
        <v>14.667734397950344</v>
      </c>
      <c r="V14" s="42">
        <v>15.073897958062396</v>
      </c>
      <c r="W14" s="43">
        <v>15.49130857467869</v>
      </c>
      <c r="X14" s="44">
        <v>7.8</v>
      </c>
      <c r="Y14" s="106">
        <v>9.7599388508024525</v>
      </c>
      <c r="Z14" s="69">
        <v>10.030200869636921</v>
      </c>
      <c r="AA14" s="69">
        <v>10.307946701632629</v>
      </c>
      <c r="AB14" s="107">
        <v>10.593383580716386</v>
      </c>
      <c r="AC14" s="106">
        <v>11.817340961122158</v>
      </c>
      <c r="AD14" s="69">
        <v>12.144574407379414</v>
      </c>
      <c r="AE14" s="69">
        <v>12.480869259980253</v>
      </c>
      <c r="AF14" s="107">
        <v>12.826476437911909</v>
      </c>
      <c r="AG14" s="106">
        <v>14.272514844360149</v>
      </c>
      <c r="AH14" s="69">
        <v>14.667734397950344</v>
      </c>
      <c r="AI14" s="69">
        <v>15.073897958062396</v>
      </c>
      <c r="AJ14" s="107">
        <v>15.49130857467869</v>
      </c>
      <c r="AK14" s="42"/>
      <c r="AL14" s="42"/>
      <c r="AM14" s="42"/>
      <c r="AN14" s="42"/>
      <c r="AO14" s="41">
        <v>7.1389473289408665</v>
      </c>
      <c r="AP14" s="42">
        <v>7.2988597491091403</v>
      </c>
      <c r="AQ14" s="42">
        <v>7.4623542074891853</v>
      </c>
      <c r="AR14" s="43">
        <v>7.6295109417369424</v>
      </c>
      <c r="AS14" s="42">
        <v>7.8004119868318496</v>
      </c>
      <c r="AT14" s="41"/>
      <c r="AU14" s="42"/>
      <c r="AV14" s="42">
        <v>12.5</v>
      </c>
      <c r="AW14" s="42">
        <v>7.63</v>
      </c>
      <c r="AX14" s="42">
        <v>7.8</v>
      </c>
      <c r="AY14" s="36">
        <v>-2.620991521861586</v>
      </c>
      <c r="AZ14" s="36">
        <v>-2.7313411205277811</v>
      </c>
      <c r="BA14" s="36">
        <v>-2.8455924941434434</v>
      </c>
      <c r="BB14" s="45">
        <v>-2.9638726389794439</v>
      </c>
      <c r="BC14" s="42"/>
      <c r="BD14" s="36">
        <v>-9.7599388508024525</v>
      </c>
      <c r="BE14" s="36">
        <v>-10.030200869636921</v>
      </c>
      <c r="BF14" s="36">
        <v>2.1920532983673713</v>
      </c>
      <c r="BG14" s="36">
        <v>-2.9633835807163864</v>
      </c>
      <c r="BI14" s="46">
        <v>12.5</v>
      </c>
      <c r="BJ14" s="46">
        <v>12.5</v>
      </c>
      <c r="BK14" s="46">
        <v>0</v>
      </c>
      <c r="BL14" s="46">
        <v>4.87</v>
      </c>
      <c r="BM14" s="46">
        <v>4.7</v>
      </c>
    </row>
    <row r="15" spans="1:67" ht="12" x14ac:dyDescent="0.2">
      <c r="A15" s="84">
        <v>2</v>
      </c>
      <c r="B15" s="84" t="s">
        <v>34</v>
      </c>
      <c r="C15" s="84" t="s">
        <v>104</v>
      </c>
      <c r="D15" s="84">
        <v>2</v>
      </c>
      <c r="E15" s="37" t="s">
        <v>31</v>
      </c>
      <c r="F15" s="38"/>
      <c r="G15" s="39">
        <v>7.862753888978629</v>
      </c>
      <c r="H15" s="39">
        <v>8.03887957609175</v>
      </c>
      <c r="I15" s="39">
        <v>7.4596970261691595</v>
      </c>
      <c r="J15" s="40">
        <v>-7.2047670877559131E-2</v>
      </c>
      <c r="K15" s="39"/>
      <c r="L15" s="41">
        <v>7.4596970261691595</v>
      </c>
      <c r="M15" s="42">
        <v>7.6662631541956916</v>
      </c>
      <c r="N15" s="42">
        <v>7.8785492953940963</v>
      </c>
      <c r="O15" s="43">
        <v>8.0967138423866256</v>
      </c>
      <c r="P15" s="41">
        <v>9.0175610980464089</v>
      </c>
      <c r="Q15" s="42">
        <v>9.2672659685969911</v>
      </c>
      <c r="R15" s="42">
        <v>9.523885405259044</v>
      </c>
      <c r="S15" s="43">
        <v>9.7876108789654541</v>
      </c>
      <c r="T15" s="41">
        <v>10.881517834420846</v>
      </c>
      <c r="U15" s="42">
        <v>11.182837445421491</v>
      </c>
      <c r="V15" s="42">
        <v>11.492500883942812</v>
      </c>
      <c r="W15" s="43">
        <v>11.810739198529792</v>
      </c>
      <c r="X15" s="44">
        <v>8.0399999999999991</v>
      </c>
      <c r="Y15" s="41">
        <v>7.4596970261691595</v>
      </c>
      <c r="Z15" s="42">
        <v>7.6662631541956916</v>
      </c>
      <c r="AA15" s="42">
        <v>7.8785492953940963</v>
      </c>
      <c r="AB15" s="43">
        <v>8.0967138423866256</v>
      </c>
      <c r="AC15" s="41">
        <v>9.0175610980464089</v>
      </c>
      <c r="AD15" s="42">
        <v>9.2672659685969911</v>
      </c>
      <c r="AE15" s="42">
        <v>9.523885405259044</v>
      </c>
      <c r="AF15" s="43">
        <v>9.7876108789654541</v>
      </c>
      <c r="AG15" s="41">
        <v>10.881517834420846</v>
      </c>
      <c r="AH15" s="42">
        <v>11.182837445421491</v>
      </c>
      <c r="AI15" s="42">
        <v>11.492500883942812</v>
      </c>
      <c r="AJ15" s="43">
        <v>11.810739198529792</v>
      </c>
      <c r="AK15" s="47"/>
      <c r="AL15" s="47">
        <v>0.39981754687901366</v>
      </c>
      <c r="AM15" s="42">
        <v>0.39981754687901366</v>
      </c>
      <c r="AN15" s="42"/>
      <c r="AO15" s="41">
        <v>7.3571931808599471</v>
      </c>
      <c r="AP15" s="42">
        <v>7.5219943081112088</v>
      </c>
      <c r="AQ15" s="42">
        <v>7.6904869806129001</v>
      </c>
      <c r="AR15" s="43">
        <v>7.862753888978629</v>
      </c>
      <c r="AS15" s="42">
        <v>8.03887957609175</v>
      </c>
      <c r="AT15" s="41"/>
      <c r="AU15" s="42"/>
      <c r="AV15" s="42">
        <v>7.2648472320000002</v>
      </c>
      <c r="AW15" s="42">
        <v>7.43</v>
      </c>
      <c r="AX15" s="42">
        <v>8.0399999999999991</v>
      </c>
      <c r="AY15" s="36">
        <v>-0.10250384530921242</v>
      </c>
      <c r="AZ15" s="36">
        <v>-0.14426884608448276</v>
      </c>
      <c r="BA15" s="36">
        <v>-0.18806231478119617</v>
      </c>
      <c r="BB15" s="45">
        <v>-0.23395995340799658</v>
      </c>
      <c r="BC15" s="42"/>
      <c r="BD15" s="36">
        <v>-7.4596970261691595</v>
      </c>
      <c r="BE15" s="36">
        <v>-7.6662631541956916</v>
      </c>
      <c r="BF15" s="36">
        <v>-0.61370206339409616</v>
      </c>
      <c r="BG15" s="36">
        <v>-0.6667138423866259</v>
      </c>
      <c r="BI15" s="46">
        <v>7.1056800000000004</v>
      </c>
      <c r="BJ15" s="46">
        <v>7.2648472320000002</v>
      </c>
      <c r="BK15" s="46">
        <v>0.16273257799679985</v>
      </c>
      <c r="BL15" s="46">
        <v>0.16395759774072882</v>
      </c>
      <c r="BM15" s="46">
        <v>-0.27593775206987825</v>
      </c>
    </row>
    <row r="16" spans="1:67" ht="12" x14ac:dyDescent="0.2">
      <c r="A16" s="84">
        <v>3</v>
      </c>
      <c r="C16" s="84" t="s">
        <v>105</v>
      </c>
      <c r="D16" s="84">
        <v>3</v>
      </c>
      <c r="E16" s="103" t="s">
        <v>35</v>
      </c>
      <c r="F16" s="100"/>
      <c r="G16" s="39">
        <v>0</v>
      </c>
      <c r="H16" s="39">
        <v>0</v>
      </c>
      <c r="I16" s="39">
        <v>0</v>
      </c>
      <c r="J16" s="40" t="s">
        <v>103</v>
      </c>
      <c r="K16" s="39"/>
      <c r="L16" s="29"/>
      <c r="M16" s="32"/>
      <c r="N16" s="32"/>
      <c r="O16" s="110"/>
      <c r="P16" s="29"/>
      <c r="Q16" s="32"/>
      <c r="R16" s="32"/>
      <c r="S16" s="110"/>
      <c r="T16" s="29"/>
      <c r="U16" s="32"/>
      <c r="V16" s="32"/>
      <c r="W16" s="110"/>
      <c r="X16" s="44"/>
      <c r="Y16" s="29"/>
      <c r="Z16" s="32"/>
      <c r="AA16" s="32"/>
      <c r="AB16" s="110"/>
      <c r="AC16" s="29"/>
      <c r="AD16" s="32"/>
      <c r="AE16" s="32"/>
      <c r="AF16" s="110"/>
      <c r="AG16" s="29"/>
      <c r="AH16" s="32"/>
      <c r="AI16" s="32"/>
      <c r="AJ16" s="110"/>
      <c r="AO16" s="29"/>
      <c r="AP16" s="32"/>
      <c r="AQ16" s="32"/>
      <c r="AR16" s="110"/>
      <c r="AS16" s="42" t="s">
        <v>103</v>
      </c>
      <c r="AT16" s="109"/>
      <c r="AU16" s="100"/>
      <c r="AV16" s="100"/>
      <c r="AW16" s="100"/>
      <c r="AX16" s="100"/>
      <c r="AY16" s="36">
        <v>0</v>
      </c>
      <c r="AZ16" s="36">
        <v>0</v>
      </c>
      <c r="BA16" s="36">
        <v>0</v>
      </c>
      <c r="BB16" s="45">
        <v>0</v>
      </c>
      <c r="BC16" s="100"/>
      <c r="BD16" s="36">
        <v>0</v>
      </c>
      <c r="BE16" s="36">
        <v>0</v>
      </c>
      <c r="BF16" s="36">
        <v>0</v>
      </c>
      <c r="BG16" s="36">
        <v>0</v>
      </c>
      <c r="BI16" s="46">
        <v>0</v>
      </c>
      <c r="BJ16" s="46">
        <v>0</v>
      </c>
      <c r="BK16" s="46">
        <v>0</v>
      </c>
      <c r="BL16" s="46">
        <v>0</v>
      </c>
      <c r="BM16" s="46">
        <v>0</v>
      </c>
    </row>
    <row r="17" spans="1:65" ht="12" x14ac:dyDescent="0.2">
      <c r="A17" s="84">
        <v>3</v>
      </c>
      <c r="B17" s="84" t="s">
        <v>35</v>
      </c>
      <c r="C17" s="84" t="s">
        <v>105</v>
      </c>
      <c r="D17" s="84">
        <v>3</v>
      </c>
      <c r="E17" s="37" t="s">
        <v>29</v>
      </c>
      <c r="F17" s="38" t="s">
        <v>30</v>
      </c>
      <c r="G17" s="39">
        <v>18.632971999327115</v>
      </c>
      <c r="H17" s="39">
        <v>19.050350572112041</v>
      </c>
      <c r="I17" s="39">
        <v>18.103177870797218</v>
      </c>
      <c r="J17" s="40">
        <v>-4.9719436801409674E-2</v>
      </c>
      <c r="K17" s="39"/>
      <c r="L17" s="41">
        <v>18.103177870797218</v>
      </c>
      <c r="M17" s="42">
        <v>18.604472138463549</v>
      </c>
      <c r="N17" s="42">
        <v>19.119647722691461</v>
      </c>
      <c r="O17" s="43">
        <v>19.649089010380845</v>
      </c>
      <c r="P17" s="41">
        <v>25.35558505749303</v>
      </c>
      <c r="Q17" s="42">
        <v>26.057705399753559</v>
      </c>
      <c r="R17" s="42">
        <v>26.779268124191354</v>
      </c>
      <c r="S17" s="43">
        <v>27.520811608919082</v>
      </c>
      <c r="T17" s="41">
        <v>29.639237995161658</v>
      </c>
      <c r="U17" s="42">
        <v>30.459976774342554</v>
      </c>
      <c r="V17" s="42">
        <v>31.303442593394081</v>
      </c>
      <c r="W17" s="43">
        <v>32.170264785734368</v>
      </c>
      <c r="X17" s="57">
        <v>19.05</v>
      </c>
      <c r="Y17" s="106">
        <v>18.103177870797218</v>
      </c>
      <c r="Z17" s="69">
        <v>18.604472138463549</v>
      </c>
      <c r="AA17" s="69">
        <v>19.119647722691461</v>
      </c>
      <c r="AB17" s="107">
        <v>19.649089010380845</v>
      </c>
      <c r="AC17" s="106">
        <v>23.026434211572024</v>
      </c>
      <c r="AD17" s="69">
        <v>26.057705399753559</v>
      </c>
      <c r="AE17" s="69">
        <v>26.779268124191354</v>
      </c>
      <c r="AF17" s="107">
        <v>27.520811608919082</v>
      </c>
      <c r="AG17" s="106">
        <v>29.639237995161658</v>
      </c>
      <c r="AH17" s="69">
        <v>30.459976774342554</v>
      </c>
      <c r="AI17" s="69">
        <v>31.303442593394081</v>
      </c>
      <c r="AJ17" s="107">
        <v>32.170264785734368</v>
      </c>
      <c r="AK17" s="42"/>
      <c r="AL17" s="42"/>
      <c r="AM17" s="42"/>
      <c r="AN17" s="42"/>
      <c r="AO17" s="41">
        <v>17.434905946218205</v>
      </c>
      <c r="AP17" s="42">
        <v>17.825447839413489</v>
      </c>
      <c r="AQ17" s="42">
        <v>18.224737871016348</v>
      </c>
      <c r="AR17" s="43">
        <v>18.632971999327115</v>
      </c>
      <c r="AS17" s="42">
        <v>19.050350572112041</v>
      </c>
      <c r="AT17" s="41"/>
      <c r="AU17" s="42"/>
      <c r="AV17" s="42">
        <v>28.58</v>
      </c>
      <c r="AW17" s="42">
        <v>18.63</v>
      </c>
      <c r="AX17" s="42">
        <v>19.05</v>
      </c>
      <c r="AY17" s="46">
        <v>-0.66827192457901319</v>
      </c>
      <c r="AZ17" s="46">
        <v>-0.77902429905006088</v>
      </c>
      <c r="BA17" s="46">
        <v>-0.89490985167511283</v>
      </c>
      <c r="BB17" s="51">
        <v>-1.0161170110537299</v>
      </c>
      <c r="BC17" s="42"/>
      <c r="BD17" s="46">
        <v>-18.103177870797218</v>
      </c>
      <c r="BE17" s="46">
        <v>-18.604472138463549</v>
      </c>
      <c r="BF17" s="46">
        <v>9.4603522773085373</v>
      </c>
      <c r="BG17" s="46">
        <v>-1.0190890103808457</v>
      </c>
      <c r="BI17" s="46">
        <v>28.58</v>
      </c>
      <c r="BJ17" s="46">
        <v>28.58</v>
      </c>
      <c r="BK17" s="46">
        <v>0</v>
      </c>
      <c r="BL17" s="46">
        <v>9.9499999999999993</v>
      </c>
      <c r="BM17" s="46">
        <v>9.5299999999999976</v>
      </c>
    </row>
    <row r="18" spans="1:65" ht="12" x14ac:dyDescent="0.2">
      <c r="A18" s="84">
        <v>3</v>
      </c>
      <c r="B18" s="84" t="s">
        <v>35</v>
      </c>
      <c r="C18" s="84" t="s">
        <v>105</v>
      </c>
      <c r="D18" s="84">
        <v>3</v>
      </c>
      <c r="E18" s="37" t="s">
        <v>31</v>
      </c>
      <c r="F18" s="38"/>
      <c r="G18" s="39">
        <v>2.0942022309274879</v>
      </c>
      <c r="H18" s="39">
        <v>2.1411123609002636</v>
      </c>
      <c r="I18" s="39">
        <v>3.2666524706562017</v>
      </c>
      <c r="J18" s="40">
        <v>0.52568007653866777</v>
      </c>
      <c r="K18" s="39"/>
      <c r="L18" s="41">
        <v>3.2666524706562017</v>
      </c>
      <c r="M18" s="42">
        <v>3.3571091943146261</v>
      </c>
      <c r="N18" s="42">
        <v>3.4500707509568218</v>
      </c>
      <c r="O18" s="43">
        <v>3.5456065017979954</v>
      </c>
      <c r="P18" s="41">
        <v>3.9488075113939933</v>
      </c>
      <c r="Q18" s="42">
        <v>4.0581537589814278</v>
      </c>
      <c r="R18" s="42">
        <v>4.1705279084929119</v>
      </c>
      <c r="S18" s="43">
        <v>4.2860138054216756</v>
      </c>
      <c r="T18" s="41">
        <v>4.7650068246462807</v>
      </c>
      <c r="U18" s="42">
        <v>4.8969544099616398</v>
      </c>
      <c r="V18" s="42">
        <v>5.032555749806896</v>
      </c>
      <c r="W18" s="43">
        <v>5.1719120201310718</v>
      </c>
      <c r="X18" s="57">
        <v>2.14</v>
      </c>
      <c r="Y18" s="41">
        <v>2.1992586417955087</v>
      </c>
      <c r="Z18" s="42">
        <v>3.3571091943146261</v>
      </c>
      <c r="AA18" s="42">
        <v>3.4500707509568218</v>
      </c>
      <c r="AB18" s="43">
        <v>3.5456065017979954</v>
      </c>
      <c r="AC18" s="41">
        <v>3.6437877287315801</v>
      </c>
      <c r="AD18" s="42">
        <v>4.0581537589814278</v>
      </c>
      <c r="AE18" s="42">
        <v>4.1705279084929119</v>
      </c>
      <c r="AF18" s="43">
        <v>4.2860138054216756</v>
      </c>
      <c r="AG18" s="41">
        <v>4.7650068246462807</v>
      </c>
      <c r="AH18" s="42">
        <v>4.8969544099616398</v>
      </c>
      <c r="AI18" s="42">
        <v>5.032555749806896</v>
      </c>
      <c r="AJ18" s="43">
        <v>5.1719120201310718</v>
      </c>
      <c r="AK18" s="42"/>
      <c r="AL18" s="52">
        <v>0.50267466921937398</v>
      </c>
      <c r="AM18" s="42"/>
      <c r="AN18" s="42"/>
      <c r="AO18" s="41">
        <v>1.9595488540367925</v>
      </c>
      <c r="AP18" s="42">
        <v>2.0034427483672159</v>
      </c>
      <c r="AQ18" s="42">
        <v>2.0483198659306416</v>
      </c>
      <c r="AR18" s="43">
        <v>2.0942022309274879</v>
      </c>
      <c r="AS18" s="42">
        <v>2.1411123609002636</v>
      </c>
      <c r="AT18" s="41"/>
      <c r="AU18" s="42"/>
      <c r="AV18" s="42">
        <v>1.8501841151999998</v>
      </c>
      <c r="AW18" s="42">
        <v>1.89</v>
      </c>
      <c r="AX18" s="42">
        <v>2.14</v>
      </c>
      <c r="AY18" s="46">
        <v>-1.3071036166194092</v>
      </c>
      <c r="AZ18" s="46">
        <v>-1.3536664459474101</v>
      </c>
      <c r="BA18" s="46">
        <v>-1.4017508850261802</v>
      </c>
      <c r="BB18" s="51">
        <v>-1.4514042708705075</v>
      </c>
      <c r="BC18" s="42"/>
      <c r="BD18" s="46">
        <v>-2.1992586417955087</v>
      </c>
      <c r="BE18" s="46">
        <v>-3.3571091943146261</v>
      </c>
      <c r="BF18" s="46">
        <v>-1.599886635756822</v>
      </c>
      <c r="BG18" s="46">
        <v>-1.6556065017979955</v>
      </c>
      <c r="BI18" s="46">
        <v>1.8096479999999999</v>
      </c>
      <c r="BJ18" s="46">
        <v>1.8501841151999998</v>
      </c>
      <c r="BK18" s="46">
        <v>4.1444124180479935E-2</v>
      </c>
      <c r="BL18" s="46">
        <v>4.4000711942602466E-2</v>
      </c>
      <c r="BM18" s="46">
        <v>-0.16267767210988349</v>
      </c>
    </row>
    <row r="19" spans="1:65" ht="12" x14ac:dyDescent="0.2">
      <c r="A19" s="84">
        <v>3</v>
      </c>
      <c r="C19" s="84" t="s">
        <v>105</v>
      </c>
      <c r="D19" s="84">
        <v>4</v>
      </c>
      <c r="E19" s="103" t="s">
        <v>36</v>
      </c>
      <c r="F19" s="100"/>
      <c r="G19" s="39">
        <v>0</v>
      </c>
      <c r="H19" s="39">
        <v>0</v>
      </c>
      <c r="I19" s="39">
        <v>0</v>
      </c>
      <c r="J19" s="40" t="s">
        <v>103</v>
      </c>
      <c r="K19" s="39"/>
      <c r="L19" s="29"/>
      <c r="M19" s="32"/>
      <c r="N19" s="32"/>
      <c r="O19" s="110"/>
      <c r="P19" s="29"/>
      <c r="Q19" s="32"/>
      <c r="R19" s="32"/>
      <c r="S19" s="110"/>
      <c r="T19" s="29"/>
      <c r="U19" s="32"/>
      <c r="V19" s="32"/>
      <c r="W19" s="110"/>
      <c r="X19" s="44"/>
      <c r="Y19" s="29"/>
      <c r="Z19" s="32"/>
      <c r="AA19" s="32"/>
      <c r="AB19" s="110"/>
      <c r="AC19" s="29"/>
      <c r="AD19" s="32"/>
      <c r="AE19" s="32"/>
      <c r="AF19" s="110"/>
      <c r="AG19" s="29"/>
      <c r="AH19" s="32"/>
      <c r="AI19" s="32"/>
      <c r="AJ19" s="110"/>
      <c r="AO19" s="29"/>
      <c r="AP19" s="32"/>
      <c r="AQ19" s="32"/>
      <c r="AR19" s="110"/>
      <c r="AS19" s="42" t="s">
        <v>103</v>
      </c>
      <c r="AT19" s="109"/>
      <c r="AU19" s="100"/>
      <c r="AV19" s="100"/>
      <c r="AW19" s="100"/>
      <c r="AX19" s="100"/>
      <c r="AY19" s="36">
        <v>0</v>
      </c>
      <c r="AZ19" s="36">
        <v>0</v>
      </c>
      <c r="BA19" s="36">
        <v>0</v>
      </c>
      <c r="BB19" s="45">
        <v>0</v>
      </c>
      <c r="BC19" s="100"/>
      <c r="BD19" s="36">
        <v>0</v>
      </c>
      <c r="BE19" s="36">
        <v>0</v>
      </c>
      <c r="BF19" s="36">
        <v>0</v>
      </c>
      <c r="BG19" s="36">
        <v>0</v>
      </c>
      <c r="BI19" s="46">
        <v>0</v>
      </c>
      <c r="BJ19" s="46">
        <v>0</v>
      </c>
      <c r="BK19" s="46">
        <v>0</v>
      </c>
      <c r="BL19" s="46">
        <v>0</v>
      </c>
      <c r="BM19" s="46">
        <v>0</v>
      </c>
    </row>
    <row r="20" spans="1:65" ht="12" x14ac:dyDescent="0.2">
      <c r="A20" s="84">
        <v>4</v>
      </c>
      <c r="B20" s="84" t="s">
        <v>36</v>
      </c>
      <c r="C20" s="84" t="s">
        <v>106</v>
      </c>
      <c r="D20" s="84">
        <v>4</v>
      </c>
      <c r="E20" s="37" t="s">
        <v>29</v>
      </c>
      <c r="F20" s="38" t="s">
        <v>30</v>
      </c>
      <c r="G20" s="39">
        <v>13.131397815252159</v>
      </c>
      <c r="H20" s="39">
        <v>13.425541126313806</v>
      </c>
      <c r="I20" s="39">
        <v>17.62731663080308</v>
      </c>
      <c r="J20" s="40">
        <v>0.31296880065816285</v>
      </c>
      <c r="K20" s="39"/>
      <c r="L20" s="41">
        <v>17.62731663080308</v>
      </c>
      <c r="M20" s="42">
        <v>18.115433846709983</v>
      </c>
      <c r="N20" s="42">
        <v>18.617067494042892</v>
      </c>
      <c r="O20" s="43">
        <v>19.132591855684147</v>
      </c>
      <c r="P20" s="41">
        <v>23.479273289374685</v>
      </c>
      <c r="Q20" s="42">
        <v>24.129436768568098</v>
      </c>
      <c r="R20" s="42">
        <v>24.797603894827887</v>
      </c>
      <c r="S20" s="43">
        <v>25.484273206318782</v>
      </c>
      <c r="T20" s="41">
        <v>28.500790510661506</v>
      </c>
      <c r="U20" s="42">
        <v>29.290004592792403</v>
      </c>
      <c r="V20" s="42">
        <v>30.101072765854589</v>
      </c>
      <c r="W20" s="43">
        <v>30.934600190477166</v>
      </c>
      <c r="X20" s="44">
        <v>13.13</v>
      </c>
      <c r="Y20" s="106">
        <v>16.033582227464969</v>
      </c>
      <c r="Z20" s="69">
        <v>18.115433846709983</v>
      </c>
      <c r="AA20" s="69">
        <v>18.617067494042892</v>
      </c>
      <c r="AB20" s="107">
        <v>19.132591855684147</v>
      </c>
      <c r="AC20" s="106">
        <v>22.49563475786665</v>
      </c>
      <c r="AD20" s="69">
        <v>24.129436768568098</v>
      </c>
      <c r="AE20" s="69">
        <v>24.797603894827887</v>
      </c>
      <c r="AF20" s="107">
        <v>25.484273206318782</v>
      </c>
      <c r="AG20" s="106">
        <v>28.500790510661506</v>
      </c>
      <c r="AH20" s="69">
        <v>29.290004592792403</v>
      </c>
      <c r="AI20" s="69">
        <v>30.101072765854589</v>
      </c>
      <c r="AJ20" s="107">
        <v>30.934600190477166</v>
      </c>
      <c r="AK20" s="42"/>
      <c r="AL20" s="42"/>
      <c r="AM20" s="42"/>
      <c r="AN20" s="42"/>
      <c r="AO20" s="41">
        <v>12.287072929619836</v>
      </c>
      <c r="AP20" s="42">
        <v>12.56230336324332</v>
      </c>
      <c r="AQ20" s="42">
        <v>12.843698958579969</v>
      </c>
      <c r="AR20" s="43">
        <v>13.131397815252159</v>
      </c>
      <c r="AS20" s="42">
        <v>13.425541126313806</v>
      </c>
      <c r="AT20" s="41"/>
      <c r="AU20" s="42"/>
      <c r="AV20" s="42">
        <v>13.06</v>
      </c>
      <c r="AW20" s="42">
        <v>13.06</v>
      </c>
      <c r="AX20" s="42">
        <v>13.13</v>
      </c>
      <c r="AY20" s="36">
        <v>-5.340243701183244</v>
      </c>
      <c r="AZ20" s="36">
        <v>-5.5531304834666635</v>
      </c>
      <c r="BA20" s="36">
        <v>-5.7733685354629234</v>
      </c>
      <c r="BB20" s="45">
        <v>-6.0011940404319883</v>
      </c>
      <c r="BC20" s="42"/>
      <c r="BD20" s="36">
        <v>-16.033582227464969</v>
      </c>
      <c r="BE20" s="36">
        <v>-18.115433846709983</v>
      </c>
      <c r="BF20" s="36">
        <v>-5.5570674940428919</v>
      </c>
      <c r="BG20" s="36">
        <v>-6.0725918556841467</v>
      </c>
      <c r="BI20" s="46">
        <v>13.06</v>
      </c>
      <c r="BJ20" s="46">
        <v>13.06</v>
      </c>
      <c r="BK20" s="46">
        <v>0</v>
      </c>
      <c r="BL20" s="46">
        <v>7.1397815252158381E-2</v>
      </c>
      <c r="BM20" s="46">
        <v>0.29554112631380569</v>
      </c>
    </row>
    <row r="21" spans="1:65" ht="12" x14ac:dyDescent="0.2">
      <c r="A21" s="84">
        <v>4</v>
      </c>
      <c r="B21" s="84" t="s">
        <v>36</v>
      </c>
      <c r="C21" s="84" t="s">
        <v>106</v>
      </c>
      <c r="D21" s="84">
        <v>4</v>
      </c>
      <c r="E21" s="37" t="s">
        <v>31</v>
      </c>
      <c r="F21" s="38"/>
      <c r="G21" s="39">
        <v>1.0814550152534868</v>
      </c>
      <c r="H21" s="39">
        <v>1.1056796075951649</v>
      </c>
      <c r="I21" s="39">
        <v>1.5042068355239566</v>
      </c>
      <c r="J21" s="40">
        <v>0.36043644577617012</v>
      </c>
      <c r="K21" s="39"/>
      <c r="L21" s="41">
        <v>1.5042068355239566</v>
      </c>
      <c r="M21" s="42">
        <v>1.5458597579784747</v>
      </c>
      <c r="N21" s="42">
        <v>1.5886660895972309</v>
      </c>
      <c r="O21" s="43">
        <v>1.6326577693804616</v>
      </c>
      <c r="P21" s="41">
        <v>1.8160283353730535</v>
      </c>
      <c r="Q21" s="42">
        <v>1.8663158926704206</v>
      </c>
      <c r="R21" s="42">
        <v>1.9179959604092154</v>
      </c>
      <c r="S21" s="43">
        <v>1.9711070985321695</v>
      </c>
      <c r="T21" s="41">
        <v>2.1897948912589489</v>
      </c>
      <c r="U21" s="42">
        <v>2.2504324011032235</v>
      </c>
      <c r="V21" s="42">
        <v>2.3127490214499442</v>
      </c>
      <c r="W21" s="43">
        <v>2.3767912484709797</v>
      </c>
      <c r="X21" s="44">
        <v>1.08</v>
      </c>
      <c r="Y21" s="41">
        <v>1.1099062304388541</v>
      </c>
      <c r="Z21" s="42">
        <v>1.5458597579784747</v>
      </c>
      <c r="AA21" s="42">
        <v>1.5886660895972309</v>
      </c>
      <c r="AB21" s="43">
        <v>1.6326577693804616</v>
      </c>
      <c r="AC21" s="41">
        <v>1.6778676207497925</v>
      </c>
      <c r="AD21" s="42">
        <v>1.8663158926704206</v>
      </c>
      <c r="AE21" s="42">
        <v>1.9179959604092154</v>
      </c>
      <c r="AF21" s="43">
        <v>1.9711070985321695</v>
      </c>
      <c r="AG21" s="41">
        <v>2.1897948912589489</v>
      </c>
      <c r="AH21" s="42">
        <v>2.2504324011032235</v>
      </c>
      <c r="AI21" s="42">
        <v>2.3127490214499442</v>
      </c>
      <c r="AJ21" s="43">
        <v>2.3767912484709797</v>
      </c>
      <c r="AK21" s="42"/>
      <c r="AL21" s="47">
        <v>0.47962450921194222</v>
      </c>
      <c r="AM21" s="42"/>
      <c r="AN21" s="42"/>
      <c r="AO21" s="41">
        <v>1.0119194338236228</v>
      </c>
      <c r="AP21" s="42">
        <v>1.0345864291412721</v>
      </c>
      <c r="AQ21" s="42">
        <v>1.0577611651540364</v>
      </c>
      <c r="AR21" s="43">
        <v>1.0814550152534868</v>
      </c>
      <c r="AS21" s="42">
        <v>1.1056796075951649</v>
      </c>
      <c r="AT21" s="41"/>
      <c r="AU21" s="42"/>
      <c r="AV21" s="42">
        <v>1.0345864291412719</v>
      </c>
      <c r="AW21" s="42">
        <v>1.06</v>
      </c>
      <c r="AX21" s="42">
        <v>1.08</v>
      </c>
      <c r="AY21" s="36">
        <v>-0.4922874017003338</v>
      </c>
      <c r="AZ21" s="36">
        <v>-0.51127332883720267</v>
      </c>
      <c r="BA21" s="36">
        <v>-0.53090492444319448</v>
      </c>
      <c r="BB21" s="45">
        <v>-0.55120275412697484</v>
      </c>
      <c r="BC21" s="42"/>
      <c r="BD21" s="36">
        <v>-1.1099062304388541</v>
      </c>
      <c r="BE21" s="36">
        <v>-1.5458597579784747</v>
      </c>
      <c r="BF21" s="36">
        <v>-0.55407966045595902</v>
      </c>
      <c r="BG21" s="36">
        <v>-0.57265776938046153</v>
      </c>
      <c r="BI21" s="46">
        <v>1.0119194338236228</v>
      </c>
      <c r="BJ21" s="46">
        <v>1.0345864291412719</v>
      </c>
      <c r="BK21" s="46">
        <v>2.3174736012764541E-2</v>
      </c>
      <c r="BL21" s="46">
        <v>2.1455015253486698E-2</v>
      </c>
      <c r="BM21" s="46">
        <v>2.5679607595164855E-2</v>
      </c>
    </row>
    <row r="22" spans="1:65" ht="12" x14ac:dyDescent="0.2">
      <c r="A22" s="84">
        <v>5</v>
      </c>
      <c r="C22" s="84" t="s">
        <v>107</v>
      </c>
      <c r="D22" s="84">
        <v>5</v>
      </c>
      <c r="E22" s="103" t="s">
        <v>37</v>
      </c>
      <c r="F22" s="100"/>
      <c r="G22" s="39">
        <v>0</v>
      </c>
      <c r="H22" s="39">
        <v>0</v>
      </c>
      <c r="I22" s="39">
        <v>0</v>
      </c>
      <c r="J22" s="40" t="s">
        <v>103</v>
      </c>
      <c r="K22" s="39"/>
      <c r="L22" s="29"/>
      <c r="M22" s="32"/>
      <c r="N22" s="32"/>
      <c r="O22" s="110"/>
      <c r="P22" s="29"/>
      <c r="Q22" s="32"/>
      <c r="R22" s="32"/>
      <c r="S22" s="110"/>
      <c r="T22" s="29"/>
      <c r="U22" s="32"/>
      <c r="V22" s="32"/>
      <c r="W22" s="110"/>
      <c r="X22" s="44"/>
      <c r="Y22" s="29"/>
      <c r="Z22" s="32"/>
      <c r="AA22" s="32"/>
      <c r="AB22" s="110"/>
      <c r="AC22" s="29"/>
      <c r="AD22" s="32"/>
      <c r="AE22" s="32"/>
      <c r="AF22" s="110"/>
      <c r="AG22" s="29"/>
      <c r="AH22" s="32"/>
      <c r="AI22" s="32"/>
      <c r="AJ22" s="110"/>
      <c r="AO22" s="29"/>
      <c r="AP22" s="32"/>
      <c r="AQ22" s="32"/>
      <c r="AR22" s="110"/>
      <c r="AS22" s="42" t="s">
        <v>103</v>
      </c>
      <c r="AT22" s="109"/>
      <c r="AU22" s="100"/>
      <c r="AV22" s="100"/>
      <c r="AW22" s="100"/>
      <c r="AX22" s="100"/>
      <c r="AY22" s="36">
        <v>0</v>
      </c>
      <c r="AZ22" s="36">
        <v>0</v>
      </c>
      <c r="BA22" s="36">
        <v>0</v>
      </c>
      <c r="BB22" s="45">
        <v>0</v>
      </c>
      <c r="BC22" s="100"/>
      <c r="BD22" s="36">
        <v>0</v>
      </c>
      <c r="BE22" s="36">
        <v>0</v>
      </c>
      <c r="BF22" s="36">
        <v>0</v>
      </c>
      <c r="BG22" s="36">
        <v>0</v>
      </c>
      <c r="BI22" s="46">
        <v>0</v>
      </c>
      <c r="BJ22" s="46">
        <v>0</v>
      </c>
      <c r="BK22" s="46">
        <v>0</v>
      </c>
      <c r="BL22" s="46">
        <v>0</v>
      </c>
      <c r="BM22" s="46">
        <v>0</v>
      </c>
    </row>
    <row r="23" spans="1:65" ht="12" x14ac:dyDescent="0.2">
      <c r="A23" s="84">
        <v>5</v>
      </c>
      <c r="B23" s="84" t="s">
        <v>37</v>
      </c>
      <c r="C23" s="84" t="s">
        <v>107</v>
      </c>
      <c r="D23" s="84">
        <v>5</v>
      </c>
      <c r="E23" s="37" t="s">
        <v>29</v>
      </c>
      <c r="F23" s="38" t="s">
        <v>30</v>
      </c>
      <c r="G23" s="39">
        <v>4.0981046087222239</v>
      </c>
      <c r="H23" s="39">
        <v>4.1899021519576021</v>
      </c>
      <c r="I23" s="39">
        <v>5.8679761115336762</v>
      </c>
      <c r="J23" s="40">
        <v>0.40050433129853547</v>
      </c>
      <c r="K23" s="39"/>
      <c r="L23" s="41">
        <v>5.8679761115336762</v>
      </c>
      <c r="M23" s="42">
        <v>6.0304659687570297</v>
      </c>
      <c r="N23" s="42">
        <v>6.1974553251601021</v>
      </c>
      <c r="O23" s="43">
        <v>6.3690687761682003</v>
      </c>
      <c r="P23" s="41">
        <v>8.1023581788194328</v>
      </c>
      <c r="Q23" s="42">
        <v>8.3267202073323148</v>
      </c>
      <c r="R23" s="42">
        <v>8.5572950344807861</v>
      </c>
      <c r="S23" s="43">
        <v>8.7942546985867587</v>
      </c>
      <c r="T23" s="41">
        <v>9.8134567800975674</v>
      </c>
      <c r="U23" s="42">
        <v>10.085200761456214</v>
      </c>
      <c r="V23" s="42">
        <v>10.364469592932346</v>
      </c>
      <c r="W23" s="43">
        <v>10.651471644805252</v>
      </c>
      <c r="X23" s="44">
        <v>4.1900000000000004</v>
      </c>
      <c r="Y23" s="106">
        <v>5.8679761115336762</v>
      </c>
      <c r="Z23" s="69">
        <v>6.0304659687570297</v>
      </c>
      <c r="AA23" s="69">
        <v>6.1974553251601021</v>
      </c>
      <c r="AB23" s="107">
        <v>6.3690687761682003</v>
      </c>
      <c r="AC23" s="106">
        <v>8.1023581788194328</v>
      </c>
      <c r="AD23" s="69">
        <v>8.3267202073323148</v>
      </c>
      <c r="AE23" s="69">
        <v>8.5572950344807861</v>
      </c>
      <c r="AF23" s="107">
        <v>8.7942546985867587</v>
      </c>
      <c r="AG23" s="106">
        <v>9.8134567800975674</v>
      </c>
      <c r="AH23" s="69">
        <v>10.085200761456214</v>
      </c>
      <c r="AI23" s="69">
        <v>10.364469592932346</v>
      </c>
      <c r="AJ23" s="107">
        <v>10.651471644805252</v>
      </c>
      <c r="AK23" s="42"/>
      <c r="AL23" s="42"/>
      <c r="AM23" s="42"/>
      <c r="AN23" s="42"/>
      <c r="AO23" s="41">
        <v>3.8346039705000132</v>
      </c>
      <c r="AP23" s="42">
        <v>3.9204990994392128</v>
      </c>
      <c r="AQ23" s="42">
        <v>4.0083182792666516</v>
      </c>
      <c r="AR23" s="43">
        <v>4.0981046087222239</v>
      </c>
      <c r="AS23" s="42">
        <v>4.1899021519576021</v>
      </c>
      <c r="AT23" s="41"/>
      <c r="AU23" s="42"/>
      <c r="AV23" s="42">
        <v>12.71</v>
      </c>
      <c r="AW23" s="42">
        <v>4.0999999999999996</v>
      </c>
      <c r="AX23" s="42">
        <v>4.1900000000000004</v>
      </c>
      <c r="AY23" s="36">
        <v>-2.0333721410336629</v>
      </c>
      <c r="AZ23" s="36">
        <v>-2.1099668693178169</v>
      </c>
      <c r="BA23" s="36">
        <v>-2.1891370458934505</v>
      </c>
      <c r="BB23" s="45">
        <v>-2.2709641674459764</v>
      </c>
      <c r="BC23" s="42"/>
      <c r="BD23" s="36">
        <v>-5.8679761115336762</v>
      </c>
      <c r="BE23" s="36">
        <v>-6.0304659687570297</v>
      </c>
      <c r="BF23" s="36">
        <v>6.5125446748398987</v>
      </c>
      <c r="BG23" s="36">
        <v>-2.2690687761682007</v>
      </c>
      <c r="BI23" s="46">
        <v>12.71</v>
      </c>
      <c r="BJ23" s="46">
        <v>12.71</v>
      </c>
      <c r="BK23" s="46">
        <v>0</v>
      </c>
      <c r="BL23" s="46">
        <v>8.6100000000000012</v>
      </c>
      <c r="BM23" s="46">
        <v>8.52</v>
      </c>
    </row>
    <row r="24" spans="1:65" ht="12" x14ac:dyDescent="0.2">
      <c r="A24" s="84">
        <v>5</v>
      </c>
      <c r="B24" s="84" t="s">
        <v>37</v>
      </c>
      <c r="C24" s="84" t="s">
        <v>107</v>
      </c>
      <c r="D24" s="84">
        <v>5</v>
      </c>
      <c r="E24" s="37" t="s">
        <v>31</v>
      </c>
      <c r="F24" s="38"/>
      <c r="G24" s="39">
        <v>0.35737694151119997</v>
      </c>
      <c r="H24" s="39">
        <v>0.36538218500105085</v>
      </c>
      <c r="I24" s="39">
        <v>0.75929092775350182</v>
      </c>
      <c r="J24" s="40">
        <v>1.0780732036821064</v>
      </c>
      <c r="K24" s="39"/>
      <c r="L24" s="41">
        <v>0.75929092775350182</v>
      </c>
      <c r="M24" s="42">
        <v>0.78031641799010165</v>
      </c>
      <c r="N24" s="42">
        <v>0.80192412411198477</v>
      </c>
      <c r="O24" s="43">
        <v>0.82413016823251239</v>
      </c>
      <c r="P24" s="41">
        <v>0.91786523700654477</v>
      </c>
      <c r="Q24" s="42">
        <v>0.94328180116370386</v>
      </c>
      <c r="R24" s="42">
        <v>0.96940217423257402</v>
      </c>
      <c r="S24" s="43">
        <v>0.99624584535343153</v>
      </c>
      <c r="T24" s="41">
        <v>1.1075948425200259</v>
      </c>
      <c r="U24" s="42">
        <v>1.1382652004767768</v>
      </c>
      <c r="V24" s="42">
        <v>1.1697848499082466</v>
      </c>
      <c r="W24" s="43">
        <v>1.2021773085056884</v>
      </c>
      <c r="X24" s="44">
        <v>0.37</v>
      </c>
      <c r="Y24" s="41">
        <v>0.75929092775350182</v>
      </c>
      <c r="Z24" s="42">
        <v>0.78031641799010165</v>
      </c>
      <c r="AA24" s="42">
        <v>0.80192412411198477</v>
      </c>
      <c r="AB24" s="43">
        <v>0.82413016823251239</v>
      </c>
      <c r="AC24" s="41">
        <v>0.91786523700654477</v>
      </c>
      <c r="AD24" s="42">
        <v>0.94328180116370386</v>
      </c>
      <c r="AE24" s="42">
        <v>0.96940217423257402</v>
      </c>
      <c r="AF24" s="43">
        <v>0.99624584535343153</v>
      </c>
      <c r="AG24" s="41">
        <v>1.1075948425200259</v>
      </c>
      <c r="AH24" s="42">
        <v>1.1382652004767768</v>
      </c>
      <c r="AI24" s="42">
        <v>1.1697848499082466</v>
      </c>
      <c r="AJ24" s="43">
        <v>1.2021773085056884</v>
      </c>
      <c r="AK24" s="42"/>
      <c r="AL24" s="47">
        <v>0.53122581680200343</v>
      </c>
      <c r="AM24" s="42"/>
      <c r="AN24" s="42"/>
      <c r="AO24" s="41">
        <v>0.33439825717657429</v>
      </c>
      <c r="AP24" s="42">
        <v>0.34188877813732954</v>
      </c>
      <c r="AQ24" s="42">
        <v>0.34954708676760565</v>
      </c>
      <c r="AR24" s="43">
        <v>0.35737694151119997</v>
      </c>
      <c r="AS24" s="42">
        <v>0.36538218500105085</v>
      </c>
      <c r="AT24" s="41"/>
      <c r="AU24" s="42"/>
      <c r="AV24" s="42">
        <v>0.34188877813732954</v>
      </c>
      <c r="AW24" s="42">
        <v>0.35</v>
      </c>
      <c r="AX24" s="42">
        <v>0.37</v>
      </c>
      <c r="AY24" s="36">
        <v>-0.42489267057692753</v>
      </c>
      <c r="AZ24" s="36">
        <v>-0.43842763985277211</v>
      </c>
      <c r="BA24" s="36">
        <v>-0.45237703734437912</v>
      </c>
      <c r="BB24" s="45">
        <v>-0.46675322672131242</v>
      </c>
      <c r="BC24" s="42"/>
      <c r="BD24" s="36">
        <v>-0.75929092775350182</v>
      </c>
      <c r="BE24" s="36">
        <v>-0.78031641799010165</v>
      </c>
      <c r="BF24" s="36">
        <v>-0.46003534597465523</v>
      </c>
      <c r="BG24" s="36">
        <v>-0.47413016823251242</v>
      </c>
      <c r="BI24" s="46">
        <v>0.33439825717657429</v>
      </c>
      <c r="BJ24" s="46">
        <v>0.34188877813732954</v>
      </c>
      <c r="BK24" s="46">
        <v>7.6583086302761672E-3</v>
      </c>
      <c r="BL24" s="46">
        <v>7.376941511200108E-3</v>
      </c>
      <c r="BM24" s="46">
        <v>-4.6178149989490325E-3</v>
      </c>
    </row>
    <row r="25" spans="1:65" ht="12" x14ac:dyDescent="0.2">
      <c r="A25" s="84">
        <v>6</v>
      </c>
      <c r="C25" s="84" t="s">
        <v>108</v>
      </c>
      <c r="D25" s="84">
        <v>6</v>
      </c>
      <c r="E25" s="103" t="s">
        <v>38</v>
      </c>
      <c r="F25" s="100"/>
      <c r="G25" s="39">
        <v>0</v>
      </c>
      <c r="H25" s="39">
        <v>0</v>
      </c>
      <c r="I25" s="39">
        <v>0</v>
      </c>
      <c r="J25" s="40" t="s">
        <v>103</v>
      </c>
      <c r="K25" s="39"/>
      <c r="L25" s="29"/>
      <c r="M25" s="32"/>
      <c r="N25" s="32"/>
      <c r="O25" s="110"/>
      <c r="P25" s="29"/>
      <c r="Q25" s="32"/>
      <c r="R25" s="32"/>
      <c r="S25" s="110"/>
      <c r="T25" s="29"/>
      <c r="U25" s="32"/>
      <c r="V25" s="32"/>
      <c r="W25" s="110"/>
      <c r="X25" s="44"/>
      <c r="Y25" s="29"/>
      <c r="Z25" s="32"/>
      <c r="AA25" s="32"/>
      <c r="AB25" s="110"/>
      <c r="AC25" s="29"/>
      <c r="AD25" s="32"/>
      <c r="AE25" s="32"/>
      <c r="AF25" s="110"/>
      <c r="AG25" s="29"/>
      <c r="AH25" s="32"/>
      <c r="AI25" s="32"/>
      <c r="AJ25" s="110"/>
      <c r="AO25" s="29"/>
      <c r="AP25" s="32"/>
      <c r="AQ25" s="32"/>
      <c r="AR25" s="110"/>
      <c r="AS25" s="42" t="s">
        <v>103</v>
      </c>
      <c r="AT25" s="109"/>
      <c r="AU25" s="100"/>
      <c r="AV25" s="100"/>
      <c r="AW25" s="100"/>
      <c r="AX25" s="100"/>
      <c r="AY25" s="36">
        <v>0</v>
      </c>
      <c r="AZ25" s="36">
        <v>0</v>
      </c>
      <c r="BA25" s="36">
        <v>0</v>
      </c>
      <c r="BB25" s="45">
        <v>0</v>
      </c>
      <c r="BC25" s="100"/>
      <c r="BD25" s="36">
        <v>0</v>
      </c>
      <c r="BE25" s="36">
        <v>0</v>
      </c>
      <c r="BF25" s="36">
        <v>0</v>
      </c>
      <c r="BG25" s="36">
        <v>0</v>
      </c>
      <c r="BI25" s="46">
        <v>0</v>
      </c>
      <c r="BJ25" s="46">
        <v>0</v>
      </c>
      <c r="BK25" s="46">
        <v>0</v>
      </c>
      <c r="BL25" s="46">
        <v>0</v>
      </c>
      <c r="BM25" s="46">
        <v>0</v>
      </c>
    </row>
    <row r="26" spans="1:65" ht="12" x14ac:dyDescent="0.2">
      <c r="A26" s="84">
        <v>6</v>
      </c>
      <c r="B26" s="84" t="s">
        <v>38</v>
      </c>
      <c r="C26" s="84" t="s">
        <v>108</v>
      </c>
      <c r="D26" s="84">
        <v>6</v>
      </c>
      <c r="E26" s="37" t="s">
        <v>29</v>
      </c>
      <c r="F26" s="38" t="s">
        <v>30</v>
      </c>
      <c r="G26" s="39">
        <v>75.373235926960817</v>
      </c>
      <c r="H26" s="39">
        <v>77.061596411724736</v>
      </c>
      <c r="I26" s="39">
        <v>103.97812731245713</v>
      </c>
      <c r="J26" s="40">
        <v>0.34928592391108459</v>
      </c>
      <c r="K26" s="39"/>
      <c r="L26" s="41">
        <v>103.97812731245713</v>
      </c>
      <c r="M26" s="42">
        <v>106.85738086431539</v>
      </c>
      <c r="N26" s="42">
        <v>109.81636369414936</v>
      </c>
      <c r="O26" s="43">
        <v>112.85728358173667</v>
      </c>
      <c r="P26" s="41">
        <v>144.3788191982529</v>
      </c>
      <c r="Q26" s="42">
        <v>148.37680645513507</v>
      </c>
      <c r="R26" s="42">
        <v>152.48550179368004</v>
      </c>
      <c r="S26" s="43">
        <v>156.7079708262969</v>
      </c>
      <c r="T26" s="41">
        <v>178.3750144063269</v>
      </c>
      <c r="U26" s="42">
        <v>183.31438874463211</v>
      </c>
      <c r="V26" s="42">
        <v>188.39053907107169</v>
      </c>
      <c r="W26" s="43">
        <v>193.60725284325648</v>
      </c>
      <c r="X26" s="44">
        <v>30.39</v>
      </c>
      <c r="Y26" s="106">
        <v>33.771528095404442</v>
      </c>
      <c r="Z26" s="69">
        <v>37.317028953560104</v>
      </c>
      <c r="AA26" s="69">
        <v>41.032990780622022</v>
      </c>
      <c r="AB26" s="107">
        <v>44.926135379482162</v>
      </c>
      <c r="AC26" s="106">
        <v>49.003426111717751</v>
      </c>
      <c r="AD26" s="69">
        <v>53.272076121368094</v>
      </c>
      <c r="AE26" s="69">
        <v>57.739556828935335</v>
      </c>
      <c r="AF26" s="107">
        <v>62.413606704268737</v>
      </c>
      <c r="AG26" s="106">
        <v>67.302240327264542</v>
      </c>
      <c r="AH26" s="69">
        <v>72.413757745594097</v>
      </c>
      <c r="AI26" s="69">
        <v>77.756754138962833</v>
      </c>
      <c r="AJ26" s="107">
        <v>83.340129799700705</v>
      </c>
      <c r="AK26" s="42"/>
      <c r="AL26" s="42"/>
      <c r="AM26" s="42"/>
      <c r="AN26" s="42"/>
      <c r="AO26" s="41">
        <v>70.526874579972173</v>
      </c>
      <c r="AP26" s="42">
        <v>72.106676570563536</v>
      </c>
      <c r="AQ26" s="42">
        <v>73.721866125744157</v>
      </c>
      <c r="AR26" s="43">
        <v>75.373235926960817</v>
      </c>
      <c r="AS26" s="42">
        <v>77.061596411724736</v>
      </c>
      <c r="AT26" s="41"/>
      <c r="AU26" s="42"/>
      <c r="AV26" s="42">
        <v>24.204706559999998</v>
      </c>
      <c r="AW26" s="42">
        <v>27.23</v>
      </c>
      <c r="AX26" s="42">
        <v>30.39</v>
      </c>
      <c r="AY26" s="36">
        <v>-33.45125273248496</v>
      </c>
      <c r="AZ26" s="36">
        <v>-34.750704293751852</v>
      </c>
      <c r="BA26" s="36">
        <v>-36.094497568405203</v>
      </c>
      <c r="BB26" s="45">
        <v>-37.48404765477585</v>
      </c>
      <c r="BC26" s="42"/>
      <c r="BD26" s="36">
        <v>-33.771528095404442</v>
      </c>
      <c r="BE26" s="36">
        <v>-37.317028953560104</v>
      </c>
      <c r="BF26" s="36">
        <v>-16.828284220622024</v>
      </c>
      <c r="BG26" s="36">
        <v>-17.696135379482161</v>
      </c>
      <c r="BI26" s="46">
        <v>21.2944</v>
      </c>
      <c r="BJ26" s="46">
        <v>24.204706559999998</v>
      </c>
      <c r="BK26" s="46">
        <v>3.0300036157439969</v>
      </c>
      <c r="BL26" s="46">
        <v>3.1583129999097821</v>
      </c>
      <c r="BM26" s="46">
        <v>3.2795319424204123</v>
      </c>
    </row>
    <row r="27" spans="1:65" ht="12" x14ac:dyDescent="0.2">
      <c r="A27" s="84">
        <v>6</v>
      </c>
      <c r="B27" s="84" t="s">
        <v>38</v>
      </c>
      <c r="C27" s="84" t="s">
        <v>108</v>
      </c>
      <c r="D27" s="84">
        <v>6</v>
      </c>
      <c r="E27" s="37" t="s">
        <v>31</v>
      </c>
      <c r="F27" s="38"/>
      <c r="G27" s="39">
        <v>9.4955067955369756</v>
      </c>
      <c r="H27" s="39">
        <v>9.7082061477570036</v>
      </c>
      <c r="I27" s="39">
        <v>13.272132065070247</v>
      </c>
      <c r="J27" s="40">
        <v>0.36710447461363988</v>
      </c>
      <c r="K27" s="39"/>
      <c r="L27" s="41">
        <v>13.272132065070247</v>
      </c>
      <c r="M27" s="42">
        <v>13.639650065026638</v>
      </c>
      <c r="N27" s="42">
        <v>14.017344989054441</v>
      </c>
      <c r="O27" s="43">
        <v>14.405498645891097</v>
      </c>
      <c r="P27" s="41">
        <v>16.044690301672638</v>
      </c>
      <c r="Q27" s="42">
        <v>16.488983084526236</v>
      </c>
      <c r="R27" s="42">
        <v>16.94557875844125</v>
      </c>
      <c r="S27" s="43">
        <v>17.414818002209497</v>
      </c>
      <c r="T27" s="41">
        <v>19.36176162952318</v>
      </c>
      <c r="U27" s="42">
        <v>19.897907282296043</v>
      </c>
      <c r="V27" s="42">
        <v>20.448899319736142</v>
      </c>
      <c r="W27" s="43">
        <v>21.015148852400007</v>
      </c>
      <c r="X27" s="44">
        <v>9.5</v>
      </c>
      <c r="Y27" s="41">
        <v>9.7630640640454835</v>
      </c>
      <c r="Z27" s="42">
        <v>10.033412623016449</v>
      </c>
      <c r="AA27" s="42">
        <v>10.311247391527603</v>
      </c>
      <c r="AB27" s="43">
        <v>10.596775669863776</v>
      </c>
      <c r="AC27" s="41">
        <v>10.890210498652474</v>
      </c>
      <c r="AD27" s="42">
        <v>11.191770817819451</v>
      </c>
      <c r="AE27" s="42">
        <v>11.501681629945896</v>
      </c>
      <c r="AF27" s="43">
        <v>11.820174168149142</v>
      </c>
      <c r="AG27" s="41">
        <v>12.147486068612164</v>
      </c>
      <c r="AH27" s="42">
        <v>12.483861547890587</v>
      </c>
      <c r="AI27" s="42">
        <v>12.829551585129455</v>
      </c>
      <c r="AJ27" s="43">
        <v>13.184814109325803</v>
      </c>
      <c r="AK27" s="42"/>
      <c r="AL27" s="47">
        <v>0.63091400843231016</v>
      </c>
      <c r="AM27" s="42"/>
      <c r="AN27" s="42"/>
      <c r="AO27" s="41">
        <v>8.8849630589173589</v>
      </c>
      <c r="AP27" s="42">
        <v>9.0839862314371072</v>
      </c>
      <c r="AQ27" s="42">
        <v>9.2874675230212986</v>
      </c>
      <c r="AR27" s="43">
        <v>9.4955067955369756</v>
      </c>
      <c r="AS27" s="42">
        <v>9.7082061477570036</v>
      </c>
      <c r="AT27" s="41"/>
      <c r="AU27" s="42"/>
      <c r="AV27" s="42">
        <v>9.0839862314371054</v>
      </c>
      <c r="AW27" s="42">
        <v>9.2899999999999991</v>
      </c>
      <c r="AX27" s="42">
        <v>9.5</v>
      </c>
      <c r="AY27" s="36">
        <v>-4.3871690061528881</v>
      </c>
      <c r="AZ27" s="36">
        <v>-4.5556638335895308</v>
      </c>
      <c r="BA27" s="36">
        <v>-4.7298774660331429</v>
      </c>
      <c r="BB27" s="45">
        <v>-4.9099918503541211</v>
      </c>
      <c r="BC27" s="42"/>
      <c r="BD27" s="36">
        <v>-9.7630640640454835</v>
      </c>
      <c r="BE27" s="36">
        <v>-10.033412623016449</v>
      </c>
      <c r="BF27" s="36">
        <v>-1.2272611600904977</v>
      </c>
      <c r="BG27" s="36">
        <v>-1.3067756698637769</v>
      </c>
      <c r="BI27" s="46">
        <v>8.8849630589173589</v>
      </c>
      <c r="BJ27" s="46">
        <v>9.0839862314371054</v>
      </c>
      <c r="BK27" s="46">
        <v>0.20348129158419326</v>
      </c>
      <c r="BL27" s="46">
        <v>0.20550679553697471</v>
      </c>
      <c r="BM27" s="46">
        <v>0.20820614775700186</v>
      </c>
    </row>
    <row r="28" spans="1:65" ht="12" x14ac:dyDescent="0.2">
      <c r="A28" s="84">
        <v>6</v>
      </c>
      <c r="C28" s="84" t="s">
        <v>108</v>
      </c>
      <c r="E28" s="103" t="s">
        <v>39</v>
      </c>
      <c r="F28" s="100"/>
      <c r="G28" s="39">
        <v>0</v>
      </c>
      <c r="H28" s="39">
        <v>0</v>
      </c>
      <c r="I28" s="39">
        <v>0</v>
      </c>
      <c r="J28" s="40" t="s">
        <v>103</v>
      </c>
      <c r="K28" s="39"/>
      <c r="L28" s="53"/>
      <c r="M28" s="38"/>
      <c r="N28" s="38"/>
      <c r="O28" s="111"/>
      <c r="P28" s="53"/>
      <c r="Q28" s="38"/>
      <c r="R28" s="38"/>
      <c r="S28" s="111"/>
      <c r="T28" s="53"/>
      <c r="U28" s="38"/>
      <c r="V28" s="38"/>
      <c r="W28" s="111"/>
      <c r="X28" s="44"/>
      <c r="Y28" s="53"/>
      <c r="Z28" s="38"/>
      <c r="AA28" s="38"/>
      <c r="AB28" s="111"/>
      <c r="AC28" s="53"/>
      <c r="AD28" s="38"/>
      <c r="AE28" s="38"/>
      <c r="AF28" s="111"/>
      <c r="AG28" s="53"/>
      <c r="AH28" s="38"/>
      <c r="AI28" s="38"/>
      <c r="AJ28" s="111"/>
      <c r="AO28" s="53"/>
      <c r="AP28" s="38"/>
      <c r="AQ28" s="38"/>
      <c r="AR28" s="111"/>
      <c r="AS28" s="42" t="s">
        <v>103</v>
      </c>
      <c r="AT28" s="112"/>
      <c r="AY28" s="36">
        <v>0</v>
      </c>
      <c r="AZ28" s="36">
        <v>0</v>
      </c>
      <c r="BA28" s="36">
        <v>0</v>
      </c>
      <c r="BB28" s="45">
        <v>0</v>
      </c>
      <c r="BD28" s="36">
        <v>0</v>
      </c>
      <c r="BE28" s="36">
        <v>0</v>
      </c>
      <c r="BF28" s="36">
        <v>0</v>
      </c>
      <c r="BG28" s="36">
        <v>0</v>
      </c>
      <c r="BI28" s="46">
        <v>0</v>
      </c>
      <c r="BJ28" s="46">
        <v>0</v>
      </c>
      <c r="BK28" s="46">
        <v>0</v>
      </c>
      <c r="BL28" s="46">
        <v>0</v>
      </c>
      <c r="BM28" s="46">
        <v>0</v>
      </c>
    </row>
    <row r="29" spans="1:65" ht="12" x14ac:dyDescent="0.2">
      <c r="A29" s="84">
        <v>6</v>
      </c>
      <c r="B29" s="84" t="s">
        <v>39</v>
      </c>
      <c r="C29" s="84" t="s">
        <v>108</v>
      </c>
      <c r="E29" s="37" t="s">
        <v>29</v>
      </c>
      <c r="F29" s="38" t="s">
        <v>30</v>
      </c>
      <c r="G29" s="39">
        <v>75.373235926960817</v>
      </c>
      <c r="H29" s="39">
        <v>77.061596411724736</v>
      </c>
      <c r="I29" s="39">
        <v>103.97812731245713</v>
      </c>
      <c r="J29" s="40">
        <v>0.34928592391108459</v>
      </c>
      <c r="K29" s="39"/>
      <c r="L29" s="41">
        <v>103.97812731245713</v>
      </c>
      <c r="M29" s="42">
        <v>106.85738086431539</v>
      </c>
      <c r="N29" s="42">
        <v>109.81636369414936</v>
      </c>
      <c r="O29" s="43">
        <v>112.85728358173667</v>
      </c>
      <c r="P29" s="41">
        <v>144.3788191982529</v>
      </c>
      <c r="Q29" s="42">
        <v>148.37680645513507</v>
      </c>
      <c r="R29" s="42">
        <v>152.48550179368004</v>
      </c>
      <c r="S29" s="43">
        <v>156.7079708262969</v>
      </c>
      <c r="T29" s="41">
        <v>178.3750144063269</v>
      </c>
      <c r="U29" s="42">
        <v>183.31438874463211</v>
      </c>
      <c r="V29" s="42">
        <v>188.39053907107169</v>
      </c>
      <c r="W29" s="43">
        <v>193.60725284325648</v>
      </c>
      <c r="X29" s="44">
        <v>30.39</v>
      </c>
      <c r="Y29" s="106">
        <v>33.771528095404442</v>
      </c>
      <c r="Z29" s="69">
        <v>37.317028953560104</v>
      </c>
      <c r="AA29" s="69">
        <v>41.032990780622022</v>
      </c>
      <c r="AB29" s="107">
        <v>44.926135379482162</v>
      </c>
      <c r="AC29" s="106">
        <v>49.003426111717751</v>
      </c>
      <c r="AD29" s="69">
        <v>53.272076121368094</v>
      </c>
      <c r="AE29" s="69">
        <v>57.739556828935335</v>
      </c>
      <c r="AF29" s="107">
        <v>62.413606704268737</v>
      </c>
      <c r="AG29" s="106">
        <v>67.302240327264542</v>
      </c>
      <c r="AH29" s="69">
        <v>72.413757745594097</v>
      </c>
      <c r="AI29" s="69">
        <v>77.756754138962833</v>
      </c>
      <c r="AJ29" s="107">
        <v>83.340129799700705</v>
      </c>
      <c r="AL29" s="42"/>
      <c r="AO29" s="41">
        <v>70.526874579972173</v>
      </c>
      <c r="AP29" s="42">
        <v>72.106676570563536</v>
      </c>
      <c r="AQ29" s="42">
        <v>73.721866125744157</v>
      </c>
      <c r="AR29" s="43">
        <v>75.373235926960817</v>
      </c>
      <c r="AS29" s="42">
        <v>77.061596411724736</v>
      </c>
      <c r="AT29" s="41"/>
      <c r="AU29" s="42"/>
      <c r="AV29" s="42">
        <v>24.204706559999998</v>
      </c>
      <c r="AW29" s="42">
        <v>27.23</v>
      </c>
      <c r="AX29" s="42">
        <v>30.39</v>
      </c>
      <c r="AY29" s="36">
        <v>-33.45125273248496</v>
      </c>
      <c r="AZ29" s="36">
        <v>-34.750704293751852</v>
      </c>
      <c r="BA29" s="36">
        <v>-36.094497568405203</v>
      </c>
      <c r="BB29" s="45">
        <v>-37.48404765477585</v>
      </c>
      <c r="BC29" s="42"/>
      <c r="BD29" s="36">
        <v>-33.771528095404442</v>
      </c>
      <c r="BE29" s="36">
        <v>-37.317028953560104</v>
      </c>
      <c r="BF29" s="36">
        <v>-16.828284220622024</v>
      </c>
      <c r="BG29" s="36">
        <v>-17.696135379482161</v>
      </c>
      <c r="BI29" s="46">
        <v>21.2944</v>
      </c>
      <c r="BJ29" s="46">
        <v>24.204706559999998</v>
      </c>
      <c r="BK29" s="46">
        <v>3.0300036157439969</v>
      </c>
      <c r="BL29" s="46">
        <v>3.1583129999097821</v>
      </c>
      <c r="BM29" s="46">
        <v>3.2795319424204123</v>
      </c>
    </row>
    <row r="30" spans="1:65" ht="12" x14ac:dyDescent="0.2">
      <c r="A30" s="84">
        <v>6</v>
      </c>
      <c r="B30" s="84" t="s">
        <v>39</v>
      </c>
      <c r="C30" s="84" t="s">
        <v>108</v>
      </c>
      <c r="E30" s="37" t="s">
        <v>31</v>
      </c>
      <c r="F30" s="38"/>
      <c r="G30" s="39">
        <v>9.4955067955369756</v>
      </c>
      <c r="H30" s="39">
        <v>9.7082061477570036</v>
      </c>
      <c r="I30" s="39">
        <v>13.272132065070247</v>
      </c>
      <c r="J30" s="40">
        <v>0.36710447461363988</v>
      </c>
      <c r="K30" s="39"/>
      <c r="L30" s="41">
        <v>13.272132065070247</v>
      </c>
      <c r="M30" s="42">
        <v>13.639650065026638</v>
      </c>
      <c r="N30" s="42">
        <v>14.017344989054441</v>
      </c>
      <c r="O30" s="43">
        <v>14.405498645891097</v>
      </c>
      <c r="P30" s="41">
        <v>16.044690301672638</v>
      </c>
      <c r="Q30" s="42">
        <v>16.488983084526236</v>
      </c>
      <c r="R30" s="42">
        <v>16.94557875844125</v>
      </c>
      <c r="S30" s="43">
        <v>17.414818002209497</v>
      </c>
      <c r="T30" s="41">
        <v>19.36176162952318</v>
      </c>
      <c r="U30" s="42">
        <v>19.897907282296043</v>
      </c>
      <c r="V30" s="42">
        <v>20.448899319736142</v>
      </c>
      <c r="W30" s="43">
        <v>21.015148852400007</v>
      </c>
      <c r="X30" s="44">
        <v>9.5</v>
      </c>
      <c r="Y30" s="41">
        <v>9.7630640640454835</v>
      </c>
      <c r="Z30" s="42">
        <v>10.033412623016449</v>
      </c>
      <c r="AA30" s="42">
        <v>10.311247391527603</v>
      </c>
      <c r="AB30" s="43">
        <v>10.596775669863776</v>
      </c>
      <c r="AC30" s="41">
        <v>10.890210498652474</v>
      </c>
      <c r="AD30" s="42">
        <v>11.191770817819451</v>
      </c>
      <c r="AE30" s="42">
        <v>11.501681629945896</v>
      </c>
      <c r="AF30" s="43">
        <v>11.820174168149142</v>
      </c>
      <c r="AG30" s="41">
        <v>12.147486068612164</v>
      </c>
      <c r="AH30" s="42">
        <v>12.483861547890587</v>
      </c>
      <c r="AI30" s="42">
        <v>12.829551585129455</v>
      </c>
      <c r="AJ30" s="43">
        <v>13.184814109325803</v>
      </c>
      <c r="AL30" s="47">
        <v>0.63091400843231016</v>
      </c>
      <c r="AO30" s="41">
        <v>8.8849630589173589</v>
      </c>
      <c r="AP30" s="42">
        <v>9.0839862314371072</v>
      </c>
      <c r="AQ30" s="42">
        <v>9.2874675230212986</v>
      </c>
      <c r="AR30" s="43">
        <v>9.4955067955369756</v>
      </c>
      <c r="AS30" s="42">
        <v>9.7082061477570036</v>
      </c>
      <c r="AT30" s="41"/>
      <c r="AU30" s="42"/>
      <c r="AV30" s="42">
        <v>9.0839862314371054</v>
      </c>
      <c r="AW30" s="42">
        <v>9.2899999999999991</v>
      </c>
      <c r="AX30" s="42">
        <v>9.5</v>
      </c>
      <c r="AY30" s="36">
        <v>-4.3871690061528881</v>
      </c>
      <c r="AZ30" s="36">
        <v>-4.5556638335895308</v>
      </c>
      <c r="BA30" s="36">
        <v>-4.7298774660331429</v>
      </c>
      <c r="BB30" s="45">
        <v>-4.9099918503541211</v>
      </c>
      <c r="BC30" s="42"/>
      <c r="BD30" s="36">
        <v>-9.7630640640454835</v>
      </c>
      <c r="BE30" s="36">
        <v>-10.033412623016449</v>
      </c>
      <c r="BF30" s="36">
        <v>-1.2272611600904977</v>
      </c>
      <c r="BG30" s="36">
        <v>-1.3067756698637769</v>
      </c>
      <c r="BI30" s="46">
        <v>8.8849630589173589</v>
      </c>
      <c r="BJ30" s="46">
        <v>9.0839862314371054</v>
      </c>
      <c r="BK30" s="46">
        <v>0.20348129158419326</v>
      </c>
      <c r="BL30" s="46">
        <v>0.20550679553697471</v>
      </c>
      <c r="BM30" s="46">
        <v>0.20820614775700186</v>
      </c>
    </row>
    <row r="31" spans="1:65" ht="12" x14ac:dyDescent="0.2">
      <c r="A31" s="84">
        <v>7</v>
      </c>
      <c r="C31" s="84" t="s">
        <v>109</v>
      </c>
      <c r="D31" s="84">
        <v>7</v>
      </c>
      <c r="E31" s="103" t="s">
        <v>40</v>
      </c>
      <c r="F31" s="100"/>
      <c r="G31" s="39">
        <v>0</v>
      </c>
      <c r="H31" s="39">
        <v>0</v>
      </c>
      <c r="I31" s="39">
        <v>0</v>
      </c>
      <c r="J31" s="40" t="s">
        <v>103</v>
      </c>
      <c r="K31" s="39"/>
      <c r="L31" s="53"/>
      <c r="M31" s="38"/>
      <c r="N31" s="38"/>
      <c r="O31" s="111"/>
      <c r="P31" s="53"/>
      <c r="Q31" s="38"/>
      <c r="R31" s="38"/>
      <c r="S31" s="111"/>
      <c r="T31" s="53"/>
      <c r="U31" s="38"/>
      <c r="V31" s="38"/>
      <c r="W31" s="111"/>
      <c r="X31" s="44"/>
      <c r="Y31" s="53"/>
      <c r="Z31" s="38"/>
      <c r="AA31" s="38"/>
      <c r="AB31" s="111"/>
      <c r="AC31" s="53"/>
      <c r="AD31" s="38"/>
      <c r="AE31" s="38"/>
      <c r="AF31" s="111"/>
      <c r="AG31" s="53"/>
      <c r="AH31" s="38"/>
      <c r="AI31" s="38"/>
      <c r="AJ31" s="111"/>
      <c r="AO31" s="53"/>
      <c r="AP31" s="38"/>
      <c r="AQ31" s="38"/>
      <c r="AR31" s="111"/>
      <c r="AS31" s="42" t="s">
        <v>103</v>
      </c>
      <c r="AT31" s="112"/>
      <c r="AY31" s="36">
        <v>0</v>
      </c>
      <c r="AZ31" s="36">
        <v>0</v>
      </c>
      <c r="BA31" s="36">
        <v>0</v>
      </c>
      <c r="BB31" s="45">
        <v>0</v>
      </c>
      <c r="BD31" s="36">
        <v>0</v>
      </c>
      <c r="BE31" s="36">
        <v>0</v>
      </c>
      <c r="BF31" s="36">
        <v>0</v>
      </c>
      <c r="BG31" s="36">
        <v>0</v>
      </c>
      <c r="BI31" s="46">
        <v>0</v>
      </c>
      <c r="BJ31" s="46">
        <v>0</v>
      </c>
      <c r="BK31" s="46">
        <v>0</v>
      </c>
      <c r="BL31" s="46">
        <v>0</v>
      </c>
      <c r="BM31" s="46">
        <v>0</v>
      </c>
    </row>
    <row r="32" spans="1:65" ht="12" x14ac:dyDescent="0.2">
      <c r="A32" s="84">
        <v>7</v>
      </c>
      <c r="B32" s="84" t="s">
        <v>41</v>
      </c>
      <c r="C32" s="84" t="s">
        <v>109</v>
      </c>
      <c r="D32" s="84">
        <v>7</v>
      </c>
      <c r="E32" s="37" t="s">
        <v>29</v>
      </c>
      <c r="F32" s="38" t="s">
        <v>30</v>
      </c>
      <c r="G32" s="39">
        <v>20.853946545297422</v>
      </c>
      <c r="H32" s="39">
        <v>21.321074947912084</v>
      </c>
      <c r="I32" s="39">
        <v>30.181439623892562</v>
      </c>
      <c r="J32" s="40">
        <v>0.41556838469104246</v>
      </c>
      <c r="K32" s="39"/>
      <c r="L32" s="41">
        <v>30.181439623892562</v>
      </c>
      <c r="M32" s="42">
        <v>31.01719248349303</v>
      </c>
      <c r="N32" s="42">
        <v>31.876088137176051</v>
      </c>
      <c r="O32" s="43">
        <v>32.758767430990524</v>
      </c>
      <c r="P32" s="41">
        <v>37.190555410817353</v>
      </c>
      <c r="Q32" s="42">
        <v>38.220397374025595</v>
      </c>
      <c r="R32" s="42">
        <v>39.278756643777641</v>
      </c>
      <c r="S32" s="43">
        <v>40.366422891500342</v>
      </c>
      <c r="T32" s="41">
        <v>51.760356035496009</v>
      </c>
      <c r="U32" s="42">
        <v>53.193649679194806</v>
      </c>
      <c r="V32" s="42">
        <v>54.666632591407499</v>
      </c>
      <c r="W32" s="43">
        <v>56.18040380584717</v>
      </c>
      <c r="X32" s="44">
        <v>21.32</v>
      </c>
      <c r="Y32" s="106">
        <v>24.450371141626281</v>
      </c>
      <c r="Z32" s="69">
        <v>27.737760270322291</v>
      </c>
      <c r="AA32" s="69">
        <v>31.188463007868826</v>
      </c>
      <c r="AB32" s="107">
        <v>32.758767430990524</v>
      </c>
      <c r="AC32" s="106">
        <v>36.499132135724331</v>
      </c>
      <c r="AD32" s="69">
        <v>38.220397374025595</v>
      </c>
      <c r="AE32" s="69">
        <v>39.278756643777641</v>
      </c>
      <c r="AF32" s="107">
        <v>40.366422891500342</v>
      </c>
      <c r="AG32" s="106">
        <v>44.644548959280918</v>
      </c>
      <c r="AH32" s="69">
        <v>49.128653285699954</v>
      </c>
      <c r="AI32" s="69">
        <v>53.82686292002203</v>
      </c>
      <c r="AJ32" s="107">
        <v>56.18040380584717</v>
      </c>
      <c r="AK32" s="42"/>
      <c r="AL32" s="42"/>
      <c r="AM32" s="42"/>
      <c r="AN32" s="42"/>
      <c r="AO32" s="41">
        <v>19.513075887080849</v>
      </c>
      <c r="AP32" s="42">
        <v>19.950168786951458</v>
      </c>
      <c r="AQ32" s="42">
        <v>20.397052567779166</v>
      </c>
      <c r="AR32" s="43">
        <v>20.853946545297422</v>
      </c>
      <c r="AS32" s="42">
        <v>21.321074947912084</v>
      </c>
      <c r="AT32" s="41"/>
      <c r="AU32" s="42"/>
      <c r="AV32" s="42">
        <v>30.17</v>
      </c>
      <c r="AW32" s="42">
        <v>20.85</v>
      </c>
      <c r="AX32" s="42">
        <v>21.32</v>
      </c>
      <c r="AY32" s="36">
        <v>-10.668363736811713</v>
      </c>
      <c r="AZ32" s="36">
        <v>-11.067023696541572</v>
      </c>
      <c r="BA32" s="36">
        <v>-11.479035569396885</v>
      </c>
      <c r="BB32" s="45">
        <v>-11.904820885693102</v>
      </c>
      <c r="BC32" s="42"/>
      <c r="BD32" s="36">
        <v>-24.450371141626281</v>
      </c>
      <c r="BE32" s="36">
        <v>-27.737760270322291</v>
      </c>
      <c r="BF32" s="36">
        <v>-1.0184630078688244</v>
      </c>
      <c r="BG32" s="36">
        <v>-11.908767430990522</v>
      </c>
      <c r="BI32" s="46">
        <v>30.17</v>
      </c>
      <c r="BJ32" s="46">
        <v>30.17</v>
      </c>
      <c r="BK32" s="46">
        <v>0</v>
      </c>
      <c r="BL32" s="46">
        <v>9.32</v>
      </c>
      <c r="BM32" s="46">
        <v>8.8500000000000014</v>
      </c>
    </row>
    <row r="33" spans="1:65" ht="12" x14ac:dyDescent="0.2">
      <c r="A33" s="84">
        <v>7</v>
      </c>
      <c r="B33" s="84" t="s">
        <v>41</v>
      </c>
      <c r="C33" s="84" t="s">
        <v>109</v>
      </c>
      <c r="D33" s="84">
        <v>7</v>
      </c>
      <c r="E33" s="37" t="s">
        <v>31</v>
      </c>
      <c r="F33" s="38"/>
      <c r="G33" s="39">
        <v>3.94548113179835</v>
      </c>
      <c r="H33" s="39">
        <v>4.0338599091506326</v>
      </c>
      <c r="I33" s="39">
        <v>5.3991152178517945</v>
      </c>
      <c r="J33" s="40">
        <v>0.33844886521818485</v>
      </c>
      <c r="K33" s="39"/>
      <c r="L33" s="41">
        <v>5.3991152178517945</v>
      </c>
      <c r="M33" s="42">
        <v>5.5486218695842053</v>
      </c>
      <c r="N33" s="42">
        <v>5.7022685031488853</v>
      </c>
      <c r="O33" s="43">
        <v>5.8601697585927681</v>
      </c>
      <c r="P33" s="41">
        <v>6.5269462713297175</v>
      </c>
      <c r="Q33" s="42">
        <v>6.7076836410078773</v>
      </c>
      <c r="R33" s="42">
        <v>6.8934258008957627</v>
      </c>
      <c r="S33" s="43">
        <v>7.0843113384094076</v>
      </c>
      <c r="T33" s="41">
        <v>7.8762902837221107</v>
      </c>
      <c r="U33" s="42">
        <v>8.0943922765260972</v>
      </c>
      <c r="V33" s="42">
        <v>8.3185337216041297</v>
      </c>
      <c r="W33" s="43">
        <v>8.5488818571519811</v>
      </c>
      <c r="X33" s="44">
        <v>4.03</v>
      </c>
      <c r="Y33" s="41">
        <v>4.1415945450635059</v>
      </c>
      <c r="Z33" s="42">
        <v>4.2562792495532964</v>
      </c>
      <c r="AA33" s="42">
        <v>4.3741396829322365</v>
      </c>
      <c r="AB33" s="43">
        <v>5.8601697585927681</v>
      </c>
      <c r="AC33" s="41">
        <v>6.0224434504550661</v>
      </c>
      <c r="AD33" s="42">
        <v>6.7076836410078773</v>
      </c>
      <c r="AE33" s="42">
        <v>6.8934258008957627</v>
      </c>
      <c r="AF33" s="43">
        <v>7.0843113384094076</v>
      </c>
      <c r="AG33" s="41">
        <v>7.2804826785826116</v>
      </c>
      <c r="AH33" s="42">
        <v>7.4820861903342593</v>
      </c>
      <c r="AI33" s="42">
        <v>7.6892722956782515</v>
      </c>
      <c r="AJ33" s="43">
        <v>8.5488818571519811</v>
      </c>
      <c r="AK33" s="42"/>
      <c r="AL33" s="47">
        <v>0.55878450234625832</v>
      </c>
      <c r="AM33" s="42"/>
      <c r="AN33" s="42"/>
      <c r="AO33" s="41">
        <v>3.6917939042664223</v>
      </c>
      <c r="AP33" s="42">
        <v>3.7744900877219894</v>
      </c>
      <c r="AQ33" s="42">
        <v>3.859038665686962</v>
      </c>
      <c r="AR33" s="43">
        <v>3.94548113179835</v>
      </c>
      <c r="AS33" s="42">
        <v>4.0338599091506326</v>
      </c>
      <c r="AT33" s="41"/>
      <c r="AU33" s="42"/>
      <c r="AV33" s="42">
        <v>3.6062910720000003</v>
      </c>
      <c r="AW33" s="42">
        <v>3.69</v>
      </c>
      <c r="AX33" s="42">
        <v>4.03</v>
      </c>
      <c r="AY33" s="36">
        <v>-1.7073213135853722</v>
      </c>
      <c r="AZ33" s="36">
        <v>-1.774131781862216</v>
      </c>
      <c r="BA33" s="36">
        <v>-1.8432298374619234</v>
      </c>
      <c r="BB33" s="45">
        <v>-1.9146886267944181</v>
      </c>
      <c r="BC33" s="42"/>
      <c r="BD33" s="36">
        <v>-4.1415945450635059</v>
      </c>
      <c r="BE33" s="36">
        <v>-4.2562792495532964</v>
      </c>
      <c r="BF33" s="36">
        <v>-0.76784861093223622</v>
      </c>
      <c r="BG33" s="36">
        <v>-2.1701697585927682</v>
      </c>
      <c r="BI33" s="46">
        <v>3.5272800000000002</v>
      </c>
      <c r="BJ33" s="46">
        <v>3.6062910720000003</v>
      </c>
      <c r="BK33" s="46">
        <v>8.0780920012800017E-2</v>
      </c>
      <c r="BL33" s="46">
        <v>7.9662404633887185E-2</v>
      </c>
      <c r="BM33" s="46">
        <v>-0.17589715750231427</v>
      </c>
    </row>
    <row r="34" spans="1:65" ht="12" x14ac:dyDescent="0.2">
      <c r="A34" s="84">
        <v>8</v>
      </c>
      <c r="C34" s="84" t="s">
        <v>110</v>
      </c>
      <c r="D34" s="84">
        <v>8</v>
      </c>
      <c r="E34" s="103" t="s">
        <v>42</v>
      </c>
      <c r="F34" s="100"/>
      <c r="G34" s="39">
        <v>0</v>
      </c>
      <c r="H34" s="39">
        <v>0</v>
      </c>
      <c r="I34" s="39">
        <v>0</v>
      </c>
      <c r="J34" s="40" t="s">
        <v>103</v>
      </c>
      <c r="K34" s="39"/>
      <c r="L34" s="53"/>
      <c r="M34" s="38"/>
      <c r="N34" s="38"/>
      <c r="O34" s="111"/>
      <c r="P34" s="53"/>
      <c r="Q34" s="38"/>
      <c r="R34" s="38"/>
      <c r="S34" s="111"/>
      <c r="T34" s="53"/>
      <c r="U34" s="38"/>
      <c r="V34" s="38"/>
      <c r="W34" s="111"/>
      <c r="X34" s="44"/>
      <c r="Y34" s="53"/>
      <c r="Z34" s="38"/>
      <c r="AA34" s="38"/>
      <c r="AB34" s="111"/>
      <c r="AC34" s="53"/>
      <c r="AD34" s="38"/>
      <c r="AE34" s="38"/>
      <c r="AF34" s="111"/>
      <c r="AG34" s="53"/>
      <c r="AH34" s="38"/>
      <c r="AI34" s="38"/>
      <c r="AJ34" s="111"/>
      <c r="AO34" s="53"/>
      <c r="AP34" s="38"/>
      <c r="AQ34" s="38"/>
      <c r="AR34" s="111"/>
      <c r="AS34" s="42" t="s">
        <v>103</v>
      </c>
      <c r="AT34" s="112"/>
      <c r="AY34" s="36">
        <v>0</v>
      </c>
      <c r="AZ34" s="36">
        <v>0</v>
      </c>
      <c r="BA34" s="36">
        <v>0</v>
      </c>
      <c r="BB34" s="45">
        <v>0</v>
      </c>
      <c r="BD34" s="36">
        <v>0</v>
      </c>
      <c r="BE34" s="36">
        <v>0</v>
      </c>
      <c r="BF34" s="36">
        <v>0</v>
      </c>
      <c r="BG34" s="36">
        <v>0</v>
      </c>
      <c r="BI34" s="46">
        <v>0</v>
      </c>
      <c r="BJ34" s="46">
        <v>0</v>
      </c>
      <c r="BK34" s="46">
        <v>0</v>
      </c>
      <c r="BL34" s="46">
        <v>0</v>
      </c>
      <c r="BM34" s="46">
        <v>0</v>
      </c>
    </row>
    <row r="35" spans="1:65" ht="12" x14ac:dyDescent="0.2">
      <c r="A35" s="84">
        <v>8</v>
      </c>
      <c r="B35" s="84" t="s">
        <v>43</v>
      </c>
      <c r="C35" s="84" t="s">
        <v>110</v>
      </c>
      <c r="D35" s="84">
        <v>8</v>
      </c>
      <c r="E35" s="37" t="s">
        <v>29</v>
      </c>
      <c r="F35" s="38" t="s">
        <v>30</v>
      </c>
      <c r="G35" s="39">
        <v>35.835591959135172</v>
      </c>
      <c r="H35" s="39">
        <v>36.638309219019796</v>
      </c>
      <c r="I35" s="39">
        <v>41.322743933500796</v>
      </c>
      <c r="J35" s="40">
        <v>0.12785619244812754</v>
      </c>
      <c r="K35" s="39"/>
      <c r="L35" s="41">
        <v>41.322743933500796</v>
      </c>
      <c r="M35" s="42">
        <v>42.46701013946474</v>
      </c>
      <c r="N35" s="42">
        <v>43.642962168427715</v>
      </c>
      <c r="O35" s="43">
        <v>44.851477431060331</v>
      </c>
      <c r="P35" s="41">
        <v>63.942187418781451</v>
      </c>
      <c r="Q35" s="42">
        <v>65.712807596291199</v>
      </c>
      <c r="R35" s="42">
        <v>67.53245793588269</v>
      </c>
      <c r="S35" s="43">
        <v>69.402496129524152</v>
      </c>
      <c r="T35" s="41">
        <v>77.76931176357408</v>
      </c>
      <c r="U35" s="42">
        <v>79.922818206789444</v>
      </c>
      <c r="V35" s="42">
        <v>82.135957298099555</v>
      </c>
      <c r="W35" s="43">
        <v>84.410380322426334</v>
      </c>
      <c r="X35" s="44">
        <v>35.840000000000003</v>
      </c>
      <c r="Y35" s="106">
        <v>39.372443795304221</v>
      </c>
      <c r="Z35" s="69">
        <v>42.46701013946474</v>
      </c>
      <c r="AA35" s="69">
        <v>43.642962168427715</v>
      </c>
      <c r="AB35" s="107">
        <v>44.851477431060331</v>
      </c>
      <c r="AC35" s="106">
        <v>48.926700813472223</v>
      </c>
      <c r="AD35" s="69">
        <v>53.19322622640977</v>
      </c>
      <c r="AE35" s="69">
        <v>57.658523505154136</v>
      </c>
      <c r="AF35" s="107">
        <v>62.330329490437329</v>
      </c>
      <c r="AG35" s="106">
        <v>67.216657087926507</v>
      </c>
      <c r="AH35" s="69">
        <v>72.325804624702968</v>
      </c>
      <c r="AI35" s="69">
        <v>77.666365512237277</v>
      </c>
      <c r="AJ35" s="107">
        <v>83.247238225660411</v>
      </c>
      <c r="AK35" s="42"/>
      <c r="AL35" s="42"/>
      <c r="AM35" s="42"/>
      <c r="AN35" s="42"/>
      <c r="AO35" s="41">
        <v>33.531428875497568</v>
      </c>
      <c r="AP35" s="42">
        <v>34.282532882308715</v>
      </c>
      <c r="AQ35" s="42">
        <v>35.050461618872426</v>
      </c>
      <c r="AR35" s="43">
        <v>35.835591959135172</v>
      </c>
      <c r="AS35" s="42">
        <v>36.638309219019796</v>
      </c>
      <c r="AT35" s="41"/>
      <c r="AU35" s="42"/>
      <c r="AV35" s="42">
        <v>34.282532882308715</v>
      </c>
      <c r="AW35" s="42">
        <v>35.049999999999997</v>
      </c>
      <c r="AX35" s="42">
        <v>35.840000000000003</v>
      </c>
      <c r="AY35" s="36">
        <v>-7.791315058003228</v>
      </c>
      <c r="AZ35" s="36">
        <v>-8.1844772571560256</v>
      </c>
      <c r="BA35" s="36">
        <v>-8.5925005495552895</v>
      </c>
      <c r="BB35" s="45">
        <v>-9.0158854719251593</v>
      </c>
      <c r="BC35" s="42"/>
      <c r="BD35" s="36">
        <v>-39.372443795304221</v>
      </c>
      <c r="BE35" s="36">
        <v>-42.46701013946474</v>
      </c>
      <c r="BF35" s="36">
        <v>-9.3604292861190004</v>
      </c>
      <c r="BG35" s="36">
        <v>-9.8014774310603343</v>
      </c>
      <c r="BI35" s="46">
        <v>33.531428875497568</v>
      </c>
      <c r="BJ35" s="46">
        <v>34.282532882308715</v>
      </c>
      <c r="BK35" s="46">
        <v>0.76792873656371086</v>
      </c>
      <c r="BL35" s="46">
        <v>0.78559195913517499</v>
      </c>
      <c r="BM35" s="46">
        <v>0.79830921901979224</v>
      </c>
    </row>
    <row r="36" spans="1:65" ht="12" x14ac:dyDescent="0.2">
      <c r="A36" s="84">
        <v>8</v>
      </c>
      <c r="B36" s="84" t="s">
        <v>43</v>
      </c>
      <c r="C36" s="84" t="s">
        <v>110</v>
      </c>
      <c r="D36" s="84">
        <v>8</v>
      </c>
      <c r="E36" s="37" t="s">
        <v>31</v>
      </c>
      <c r="F36" s="38"/>
      <c r="G36" s="39">
        <v>2.0693926912164735</v>
      </c>
      <c r="H36" s="39">
        <v>2.1157470874997224</v>
      </c>
      <c r="I36" s="39">
        <v>1.404248464968689</v>
      </c>
      <c r="J36" s="40">
        <v>-0.33628718041712852</v>
      </c>
      <c r="K36" s="39"/>
      <c r="L36" s="41">
        <v>1.404248464968689</v>
      </c>
      <c r="M36" s="42">
        <v>1.4431334447712461</v>
      </c>
      <c r="N36" s="42">
        <v>1.4830951867650861</v>
      </c>
      <c r="O36" s="43">
        <v>1.524163507522635</v>
      </c>
      <c r="P36" s="41">
        <v>1.6974201130650954</v>
      </c>
      <c r="Q36" s="42">
        <v>1.7444232955214585</v>
      </c>
      <c r="R36" s="42">
        <v>1.7927280409462463</v>
      </c>
      <c r="S36" s="43">
        <v>1.8423703908598901</v>
      </c>
      <c r="T36" s="41">
        <v>2.0482204641376756</v>
      </c>
      <c r="U36" s="42">
        <v>2.104937643017379</v>
      </c>
      <c r="V36" s="42">
        <v>2.163225374694691</v>
      </c>
      <c r="W36" s="43">
        <v>2.2231271492750593</v>
      </c>
      <c r="X36" s="44">
        <v>2.0699999999999998</v>
      </c>
      <c r="Y36" s="41">
        <v>1.404248464968689</v>
      </c>
      <c r="Z36" s="42">
        <v>1.4431334447712461</v>
      </c>
      <c r="AA36" s="42">
        <v>1.4830951867650861</v>
      </c>
      <c r="AB36" s="43">
        <v>1.524163507522635</v>
      </c>
      <c r="AC36" s="41">
        <v>1.5663690492656568</v>
      </c>
      <c r="AD36" s="42">
        <v>1.6097433027282764</v>
      </c>
      <c r="AE36" s="42">
        <v>1.6543186306530884</v>
      </c>
      <c r="AF36" s="43">
        <v>1.7001282919379068</v>
      </c>
      <c r="AG36" s="41">
        <v>1.7472064664511557</v>
      </c>
      <c r="AH36" s="42">
        <v>1.7955882805344425</v>
      </c>
      <c r="AI36" s="42">
        <v>1.8453098332112685</v>
      </c>
      <c r="AJ36" s="43">
        <v>1.8964082231215462</v>
      </c>
      <c r="AK36" s="42"/>
      <c r="AL36" s="47">
        <v>0.60748095329249618</v>
      </c>
      <c r="AM36" s="42"/>
      <c r="AN36" s="42"/>
      <c r="AO36" s="41">
        <v>1.9363345223968307</v>
      </c>
      <c r="AP36" s="42">
        <v>1.9797084156985196</v>
      </c>
      <c r="AQ36" s="42">
        <v>2.0240538842101659</v>
      </c>
      <c r="AR36" s="43">
        <v>2.0693926912164735</v>
      </c>
      <c r="AS36" s="42">
        <v>2.1157470874997224</v>
      </c>
      <c r="AT36" s="41"/>
      <c r="AU36" s="42"/>
      <c r="AV36" s="42">
        <v>1.9797084156985196</v>
      </c>
      <c r="AW36" s="42">
        <v>2.02</v>
      </c>
      <c r="AX36" s="42">
        <v>2.0699999999999998</v>
      </c>
      <c r="AY36" s="36">
        <v>0.53208605742814163</v>
      </c>
      <c r="AZ36" s="36">
        <v>0.53657497092727358</v>
      </c>
      <c r="BA36" s="36">
        <v>0.54095869744507974</v>
      </c>
      <c r="BB36" s="45">
        <v>0.54522918369383855</v>
      </c>
      <c r="BC36" s="42"/>
      <c r="BD36" s="36">
        <v>-1.404248464968689</v>
      </c>
      <c r="BE36" s="36">
        <v>-1.4431334447712461</v>
      </c>
      <c r="BF36" s="36">
        <v>0.49661322893343351</v>
      </c>
      <c r="BG36" s="36">
        <v>0.49583649247736505</v>
      </c>
      <c r="BI36" s="46">
        <v>1.9363345223968307</v>
      </c>
      <c r="BJ36" s="46">
        <v>1.9797084156985196</v>
      </c>
      <c r="BK36" s="46">
        <v>4.4345468511646224E-2</v>
      </c>
      <c r="BL36" s="46">
        <v>4.9392691216473494E-2</v>
      </c>
      <c r="BM36" s="46">
        <v>4.5747087499722561E-2</v>
      </c>
    </row>
    <row r="37" spans="1:65" ht="12" x14ac:dyDescent="0.2">
      <c r="A37" s="84">
        <v>9</v>
      </c>
      <c r="C37" s="84" t="s">
        <v>111</v>
      </c>
      <c r="E37" s="113" t="s">
        <v>44</v>
      </c>
      <c r="F37" s="100"/>
      <c r="G37" s="39">
        <v>0</v>
      </c>
      <c r="H37" s="39">
        <v>0</v>
      </c>
      <c r="I37" s="39">
        <v>0</v>
      </c>
      <c r="J37" s="40" t="s">
        <v>103</v>
      </c>
      <c r="K37" s="39"/>
      <c r="L37" s="53"/>
      <c r="M37" s="38"/>
      <c r="N37" s="38"/>
      <c r="O37" s="111"/>
      <c r="P37" s="53"/>
      <c r="Q37" s="38"/>
      <c r="R37" s="38"/>
      <c r="S37" s="111"/>
      <c r="T37" s="53"/>
      <c r="U37" s="38"/>
      <c r="V37" s="38"/>
      <c r="W37" s="111"/>
      <c r="X37" s="44"/>
      <c r="Y37" s="53"/>
      <c r="Z37" s="38"/>
      <c r="AA37" s="38"/>
      <c r="AB37" s="111"/>
      <c r="AC37" s="53"/>
      <c r="AD37" s="38"/>
      <c r="AE37" s="38"/>
      <c r="AF37" s="111"/>
      <c r="AG37" s="53"/>
      <c r="AH37" s="38"/>
      <c r="AI37" s="38"/>
      <c r="AJ37" s="111"/>
      <c r="AO37" s="53"/>
      <c r="AP37" s="38"/>
      <c r="AQ37" s="38"/>
      <c r="AR37" s="111"/>
      <c r="AS37" s="42"/>
      <c r="AT37" s="112"/>
      <c r="AY37" s="36">
        <v>0</v>
      </c>
      <c r="AZ37" s="36">
        <v>0</v>
      </c>
      <c r="BA37" s="36">
        <v>0</v>
      </c>
      <c r="BB37" s="45">
        <v>0</v>
      </c>
      <c r="BD37" s="36">
        <v>0</v>
      </c>
      <c r="BE37" s="36">
        <v>0</v>
      </c>
      <c r="BF37" s="36">
        <v>0</v>
      </c>
      <c r="BG37" s="36">
        <v>0</v>
      </c>
      <c r="BI37" s="46">
        <v>0</v>
      </c>
      <c r="BJ37" s="46">
        <v>0</v>
      </c>
      <c r="BK37" s="46">
        <v>0</v>
      </c>
      <c r="BL37" s="46">
        <v>0</v>
      </c>
      <c r="BM37" s="46">
        <v>0</v>
      </c>
    </row>
    <row r="38" spans="1:65" ht="12" x14ac:dyDescent="0.2">
      <c r="A38" s="84">
        <v>9</v>
      </c>
      <c r="B38" s="84" t="s">
        <v>44</v>
      </c>
      <c r="C38" s="84" t="s">
        <v>111</v>
      </c>
      <c r="E38" s="37" t="s">
        <v>29</v>
      </c>
      <c r="F38" s="58" t="s">
        <v>45</v>
      </c>
      <c r="G38" s="39">
        <v>120.98940415098188</v>
      </c>
      <c r="H38" s="39">
        <v>123.69956680396388</v>
      </c>
      <c r="I38" s="39">
        <v>52.39145685778238</v>
      </c>
      <c r="J38" s="40">
        <v>-0.57646208300138102</v>
      </c>
      <c r="K38" s="39"/>
      <c r="L38" s="41">
        <v>52.39145685778238</v>
      </c>
      <c r="M38" s="42">
        <v>53.842226285389927</v>
      </c>
      <c r="N38" s="42">
        <v>55.333168902641624</v>
      </c>
      <c r="O38" s="43">
        <v>56.865397143488359</v>
      </c>
      <c r="P38" s="41">
        <v>197.30227225919441</v>
      </c>
      <c r="Q38" s="42">
        <v>202.76576042613254</v>
      </c>
      <c r="R38" s="42">
        <v>208.38053779318207</v>
      </c>
      <c r="S38" s="43">
        <v>214.15079370264078</v>
      </c>
      <c r="T38" s="41">
        <v>185.55019575095756</v>
      </c>
      <c r="U38" s="42">
        <v>190.68825770660823</v>
      </c>
      <c r="V38" s="42">
        <v>195.96859750008744</v>
      </c>
      <c r="W38" s="43">
        <v>201.39515494047336</v>
      </c>
      <c r="X38" s="44">
        <v>56.91</v>
      </c>
      <c r="Y38" s="106">
        <v>52.39145685778238</v>
      </c>
      <c r="Z38" s="69">
        <v>53.842226285389927</v>
      </c>
      <c r="AA38" s="69">
        <v>55.333168902641624</v>
      </c>
      <c r="AB38" s="107">
        <v>56.865397143488359</v>
      </c>
      <c r="AC38" s="106">
        <v>61.273297425338924</v>
      </c>
      <c r="AD38" s="69">
        <v>65.881711878470981</v>
      </c>
      <c r="AE38" s="69">
        <v>70.698365431132615</v>
      </c>
      <c r="AF38" s="107">
        <v>75.7312570807904</v>
      </c>
      <c r="AG38" s="106">
        <v>80.988669149216165</v>
      </c>
      <c r="AH38" s="69">
        <v>86.479176839984859</v>
      </c>
      <c r="AI38" s="69">
        <v>92.21165810803501</v>
      </c>
      <c r="AJ38" s="107">
        <v>98.19530385124564</v>
      </c>
      <c r="AL38" s="42"/>
      <c r="AO38" s="41">
        <v>113.21000653774</v>
      </c>
      <c r="AP38" s="42">
        <v>115.7459106841855</v>
      </c>
      <c r="AQ38" s="42">
        <v>118.33861908351126</v>
      </c>
      <c r="AR38" s="43">
        <v>120.98940415098188</v>
      </c>
      <c r="AS38" s="42">
        <v>123.69956680396388</v>
      </c>
      <c r="AT38" s="41"/>
      <c r="AU38" s="42"/>
      <c r="AV38" s="42">
        <v>49.574180275200007</v>
      </c>
      <c r="AW38" s="42">
        <v>53.17</v>
      </c>
      <c r="AX38" s="42">
        <v>56.91</v>
      </c>
      <c r="AY38" s="36">
        <v>60.81854967995762</v>
      </c>
      <c r="AZ38" s="36">
        <v>61.903684398795576</v>
      </c>
      <c r="BA38" s="36">
        <v>63.005450180869637</v>
      </c>
      <c r="BB38" s="45">
        <v>64.124007007493532</v>
      </c>
      <c r="BC38" s="42"/>
      <c r="BD38" s="36">
        <v>-52.39145685778238</v>
      </c>
      <c r="BE38" s="36">
        <v>-53.842226285389927</v>
      </c>
      <c r="BF38" s="36">
        <v>-5.7589886274416173</v>
      </c>
      <c r="BG38" s="36">
        <v>-3.695397143488357</v>
      </c>
      <c r="BI38" s="46">
        <v>46.108048000000004</v>
      </c>
      <c r="BJ38" s="46">
        <v>49.574180275200007</v>
      </c>
      <c r="BK38" s="46">
        <v>3.5982798269644789</v>
      </c>
      <c r="BL38" s="46">
        <v>3.7370685246820869</v>
      </c>
      <c r="BM38" s="46">
        <v>3.8723075909476208</v>
      </c>
    </row>
    <row r="39" spans="1:65" ht="12" x14ac:dyDescent="0.2">
      <c r="A39" s="84">
        <v>9</v>
      </c>
      <c r="B39" s="84" t="s">
        <v>44</v>
      </c>
      <c r="C39" s="84" t="s">
        <v>111</v>
      </c>
      <c r="E39" s="37" t="s">
        <v>31</v>
      </c>
      <c r="F39" s="58"/>
      <c r="G39" s="39">
        <v>1.7321940787973746</v>
      </c>
      <c r="H39" s="39">
        <v>1.7709952261624358</v>
      </c>
      <c r="I39" s="39">
        <v>2.0114816808562428</v>
      </c>
      <c r="J39" s="40">
        <v>0.13579170126557394</v>
      </c>
      <c r="K39" s="39"/>
      <c r="L39" s="41">
        <v>2.0114816808562428</v>
      </c>
      <c r="M39" s="42">
        <v>2.0671815277740406</v>
      </c>
      <c r="N39" s="42">
        <v>2.1244237565967761</v>
      </c>
      <c r="O39" s="43">
        <v>2.1832510773509992</v>
      </c>
      <c r="P39" s="41">
        <v>2.4314860784430889</v>
      </c>
      <c r="Q39" s="42">
        <v>2.4988162478604838</v>
      </c>
      <c r="R39" s="42">
        <v>2.5680108539094375</v>
      </c>
      <c r="S39" s="43">
        <v>2.6391215246191559</v>
      </c>
      <c r="T39" s="41">
        <v>2.9340338233218608</v>
      </c>
      <c r="U39" s="42">
        <v>3.0152800192808029</v>
      </c>
      <c r="V39" s="42">
        <v>3.0987759999236602</v>
      </c>
      <c r="W39" s="43">
        <v>3.1845840639348735</v>
      </c>
      <c r="X39" s="44">
        <v>1.73</v>
      </c>
      <c r="Y39" s="106">
        <v>1.7779053506103877</v>
      </c>
      <c r="Z39" s="69">
        <v>2.0671815277740406</v>
      </c>
      <c r="AA39" s="69">
        <v>2.1244237565967761</v>
      </c>
      <c r="AB39" s="107">
        <v>2.1832510773509992</v>
      </c>
      <c r="AC39" s="106">
        <v>2.2437073827446432</v>
      </c>
      <c r="AD39" s="69">
        <v>2.3058377809166077</v>
      </c>
      <c r="AE39" s="69">
        <v>2.3696886290931927</v>
      </c>
      <c r="AF39" s="107">
        <v>2.4353075681765159</v>
      </c>
      <c r="AG39" s="106">
        <v>2.5027435582907485</v>
      </c>
      <c r="AH39" s="69">
        <v>2.5720469153126069</v>
      </c>
      <c r="AI39" s="69">
        <v>2.6432693484134275</v>
      </c>
      <c r="AJ39" s="107">
        <v>2.7164639986408465</v>
      </c>
      <c r="AK39" s="42"/>
      <c r="AL39" s="42">
        <v>0.6098156057145635</v>
      </c>
      <c r="AM39" s="42"/>
      <c r="AN39" s="42"/>
      <c r="AO39" s="41">
        <v>1.620817164621883</v>
      </c>
      <c r="AP39" s="42">
        <v>1.657123469109413</v>
      </c>
      <c r="AQ39" s="42">
        <v>1.6942430348174637</v>
      </c>
      <c r="AR39" s="43">
        <v>1.7321940787973746</v>
      </c>
      <c r="AS39" s="42">
        <v>1.7709952261624358</v>
      </c>
      <c r="AT39" s="41"/>
      <c r="AU39" s="42"/>
      <c r="AV39" s="42">
        <v>1.6571234691094121</v>
      </c>
      <c r="AW39" s="42">
        <v>1.69</v>
      </c>
      <c r="AX39" s="42">
        <v>1.73</v>
      </c>
      <c r="AY39" s="36">
        <v>-0.39066451623435983</v>
      </c>
      <c r="AZ39" s="36">
        <v>-0.41005805866462763</v>
      </c>
      <c r="BA39" s="36">
        <v>-0.43018072177931233</v>
      </c>
      <c r="BB39" s="45">
        <v>-0.45105699855362458</v>
      </c>
      <c r="BC39" s="42"/>
      <c r="BD39" s="36">
        <v>-1.7779053506103877</v>
      </c>
      <c r="BE39" s="36">
        <v>-2.0671815277740406</v>
      </c>
      <c r="BF39" s="36">
        <v>-0.46730028748736396</v>
      </c>
      <c r="BG39" s="36">
        <v>-0.49325107735099927</v>
      </c>
      <c r="BI39" s="46">
        <v>1.620817164621883</v>
      </c>
      <c r="BJ39" s="46">
        <v>1.6571234691094121</v>
      </c>
      <c r="BK39" s="46">
        <v>3.7119565708051638E-2</v>
      </c>
      <c r="BL39" s="46">
        <v>4.219407879737358E-2</v>
      </c>
      <c r="BM39" s="46">
        <v>4.0995226162435783E-2</v>
      </c>
    </row>
    <row r="40" spans="1:65" ht="12" x14ac:dyDescent="0.2">
      <c r="A40" s="84">
        <v>9</v>
      </c>
      <c r="C40" s="84" t="s">
        <v>111</v>
      </c>
      <c r="D40" s="84">
        <v>9</v>
      </c>
      <c r="E40" s="113" t="s">
        <v>46</v>
      </c>
      <c r="F40" s="38"/>
      <c r="G40" s="39">
        <v>0</v>
      </c>
      <c r="H40" s="39">
        <v>0</v>
      </c>
      <c r="I40" s="39">
        <v>0</v>
      </c>
      <c r="J40" s="40" t="s">
        <v>103</v>
      </c>
      <c r="K40" s="39"/>
      <c r="L40" s="41"/>
      <c r="M40" s="42"/>
      <c r="N40" s="42"/>
      <c r="O40" s="43"/>
      <c r="P40" s="41"/>
      <c r="Q40" s="42"/>
      <c r="R40" s="42"/>
      <c r="S40" s="43"/>
      <c r="T40" s="41"/>
      <c r="U40" s="42"/>
      <c r="V40" s="42"/>
      <c r="W40" s="43"/>
      <c r="X40" s="44"/>
      <c r="Y40" s="41"/>
      <c r="Z40" s="42"/>
      <c r="AA40" s="42"/>
      <c r="AB40" s="43"/>
      <c r="AC40" s="41"/>
      <c r="AD40" s="42"/>
      <c r="AE40" s="42"/>
      <c r="AF40" s="43"/>
      <c r="AG40" s="41"/>
      <c r="AH40" s="42"/>
      <c r="AI40" s="42"/>
      <c r="AJ40" s="43"/>
      <c r="AK40" s="42"/>
      <c r="AL40" s="47"/>
      <c r="AM40" s="42"/>
      <c r="AN40" s="42"/>
      <c r="AO40" s="41"/>
      <c r="AP40" s="42"/>
      <c r="AQ40" s="42"/>
      <c r="AR40" s="43"/>
      <c r="AS40" s="42" t="s">
        <v>103</v>
      </c>
      <c r="AT40" s="41"/>
      <c r="AU40" s="42"/>
      <c r="AV40" s="42"/>
      <c r="AW40" s="42"/>
      <c r="AX40" s="42"/>
      <c r="AY40" s="36">
        <v>0</v>
      </c>
      <c r="AZ40" s="36">
        <v>0</v>
      </c>
      <c r="BA40" s="36">
        <v>0</v>
      </c>
      <c r="BB40" s="45">
        <v>0</v>
      </c>
      <c r="BC40" s="42"/>
      <c r="BD40" s="36">
        <v>0</v>
      </c>
      <c r="BE40" s="36">
        <v>0</v>
      </c>
      <c r="BF40" s="36">
        <v>0</v>
      </c>
      <c r="BG40" s="36">
        <v>0</v>
      </c>
      <c r="BI40" s="46">
        <v>0</v>
      </c>
      <c r="BJ40" s="46">
        <v>0</v>
      </c>
      <c r="BK40" s="46">
        <v>0</v>
      </c>
      <c r="BL40" s="46">
        <v>0</v>
      </c>
      <c r="BM40" s="46">
        <v>0</v>
      </c>
    </row>
    <row r="41" spans="1:65" ht="12" x14ac:dyDescent="0.2">
      <c r="A41" s="84">
        <v>9</v>
      </c>
      <c r="B41" s="84" t="s">
        <v>46</v>
      </c>
      <c r="C41" s="84" t="s">
        <v>111</v>
      </c>
      <c r="D41" s="84">
        <v>9</v>
      </c>
      <c r="E41" s="37" t="s">
        <v>29</v>
      </c>
      <c r="F41" s="100" t="s">
        <v>30</v>
      </c>
      <c r="G41" s="39">
        <v>23.130761916740834</v>
      </c>
      <c r="H41" s="39">
        <v>23.648890983675827</v>
      </c>
      <c r="I41" s="39">
        <v>13.662772599421865</v>
      </c>
      <c r="J41" s="40">
        <v>-0.42226582173122207</v>
      </c>
      <c r="K41" s="39"/>
      <c r="L41" s="53">
        <v>13.662772599421865</v>
      </c>
      <c r="M41" s="38">
        <v>14.041107808488514</v>
      </c>
      <c r="N41" s="38">
        <v>14.429919480467643</v>
      </c>
      <c r="O41" s="111">
        <v>14.829497718613</v>
      </c>
      <c r="P41" s="53">
        <v>37.7604487770774</v>
      </c>
      <c r="Q41" s="38">
        <v>38.806071631338376</v>
      </c>
      <c r="R41" s="38">
        <v>39.880648780073109</v>
      </c>
      <c r="S41" s="111">
        <v>40.984981995321156</v>
      </c>
      <c r="T41" s="53">
        <v>37.257192506584985</v>
      </c>
      <c r="U41" s="38">
        <v>38.288879714554149</v>
      </c>
      <c r="V41" s="38">
        <v>39.349135325655119</v>
      </c>
      <c r="W41" s="111">
        <v>40.438750426228012</v>
      </c>
      <c r="X41" s="44">
        <v>23.13</v>
      </c>
      <c r="Y41" s="53">
        <v>13.662772599421865</v>
      </c>
      <c r="Z41" s="38">
        <v>14.041107808488514</v>
      </c>
      <c r="AA41" s="38">
        <v>14.429919480467643</v>
      </c>
      <c r="AB41" s="111">
        <v>14.829497718613</v>
      </c>
      <c r="AC41" s="53">
        <v>18.073383838514633</v>
      </c>
      <c r="AD41" s="38">
        <v>21.48555146695578</v>
      </c>
      <c r="AE41" s="38">
        <v>25.072832978999692</v>
      </c>
      <c r="AF41" s="111">
        <v>28.842310103278834</v>
      </c>
      <c r="AG41" s="53">
        <v>32.80132249268172</v>
      </c>
      <c r="AH41" s="38">
        <v>36.957476578499225</v>
      </c>
      <c r="AI41" s="38">
        <v>39.349135325655119</v>
      </c>
      <c r="AJ41" s="111">
        <v>40.438750426228012</v>
      </c>
      <c r="AO41" s="53">
        <v>21.643496190371899</v>
      </c>
      <c r="AP41" s="38">
        <v>22.128310505036207</v>
      </c>
      <c r="AQ41" s="38">
        <v>22.623984660349016</v>
      </c>
      <c r="AR41" s="111">
        <v>23.130761916740834</v>
      </c>
      <c r="AS41" s="42">
        <v>23.648890983675827</v>
      </c>
      <c r="AT41" s="112"/>
      <c r="AV41" s="84">
        <v>22.128310505036207</v>
      </c>
      <c r="AW41" s="84">
        <v>22.62</v>
      </c>
      <c r="AX41" s="84">
        <v>23.13</v>
      </c>
      <c r="AY41" s="36">
        <v>7.9807235909500331</v>
      </c>
      <c r="AZ41" s="36">
        <v>8.0872026965476937</v>
      </c>
      <c r="BA41" s="36">
        <v>8.194065179881374</v>
      </c>
      <c r="BB41" s="45">
        <v>8.3012641981278339</v>
      </c>
      <c r="BD41" s="36">
        <v>-13.662772599421865</v>
      </c>
      <c r="BE41" s="36">
        <v>-14.041107808488514</v>
      </c>
      <c r="BF41" s="36">
        <v>7.6983910245685649</v>
      </c>
      <c r="BG41" s="36">
        <v>7.7905022813870008</v>
      </c>
      <c r="BI41" s="46">
        <v>20.824095999999997</v>
      </c>
      <c r="BJ41" s="46">
        <v>22.128310505036207</v>
      </c>
      <c r="BK41" s="46">
        <v>0.49567415531280901</v>
      </c>
      <c r="BL41" s="46">
        <v>0.51076191674083304</v>
      </c>
      <c r="BM41" s="46">
        <v>0.51889098367582775</v>
      </c>
    </row>
    <row r="42" spans="1:65" ht="12" x14ac:dyDescent="0.2">
      <c r="A42" s="84">
        <v>9</v>
      </c>
      <c r="B42" s="84" t="s">
        <v>46</v>
      </c>
      <c r="C42" s="84" t="s">
        <v>111</v>
      </c>
      <c r="D42" s="84">
        <v>9</v>
      </c>
      <c r="E42" s="37" t="s">
        <v>31</v>
      </c>
      <c r="F42" s="58"/>
      <c r="G42" s="39">
        <v>1.7321940787973746</v>
      </c>
      <c r="H42" s="39">
        <v>1.7709952261624358</v>
      </c>
      <c r="I42" s="39">
        <v>2.0114816808562428</v>
      </c>
      <c r="J42" s="40">
        <v>0.13579170126557394</v>
      </c>
      <c r="K42" s="39"/>
      <c r="L42" s="41">
        <v>2.0114816808562428</v>
      </c>
      <c r="M42" s="42">
        <v>2.0671815277740406</v>
      </c>
      <c r="N42" s="42">
        <v>2.1244237565967761</v>
      </c>
      <c r="O42" s="43">
        <v>2.1832510773509992</v>
      </c>
      <c r="P42" s="41">
        <v>2.4314860784430889</v>
      </c>
      <c r="Q42" s="42">
        <v>2.4988162478604838</v>
      </c>
      <c r="R42" s="42">
        <v>2.5680108539094375</v>
      </c>
      <c r="S42" s="43">
        <v>2.6391215246191559</v>
      </c>
      <c r="T42" s="41">
        <v>2.9340338233218608</v>
      </c>
      <c r="U42" s="42">
        <v>3.0152800192808029</v>
      </c>
      <c r="V42" s="42">
        <v>3.0987759999236602</v>
      </c>
      <c r="W42" s="43">
        <v>3.1845840639348735</v>
      </c>
      <c r="X42" s="44">
        <v>1.73</v>
      </c>
      <c r="Y42" s="106">
        <v>1.7779053506103877</v>
      </c>
      <c r="Z42" s="69">
        <v>2.0671815277740406</v>
      </c>
      <c r="AA42" s="69">
        <v>2.1244237565967761</v>
      </c>
      <c r="AB42" s="107">
        <v>2.1832510773509992</v>
      </c>
      <c r="AC42" s="106">
        <v>2.243707382744645</v>
      </c>
      <c r="AD42" s="69">
        <v>2.3058377809166095</v>
      </c>
      <c r="AE42" s="69">
        <v>2.3696886290931944</v>
      </c>
      <c r="AF42" s="107">
        <v>2.4353075681765213</v>
      </c>
      <c r="AG42" s="106">
        <v>2.5027435582907573</v>
      </c>
      <c r="AH42" s="69">
        <v>2.5720469153126087</v>
      </c>
      <c r="AI42" s="69">
        <v>3.0987759999236602</v>
      </c>
      <c r="AJ42" s="107">
        <v>3.1845840639348735</v>
      </c>
      <c r="AL42" s="42">
        <v>0.6098156057145635</v>
      </c>
      <c r="AO42" s="41">
        <v>1.620817164621883</v>
      </c>
      <c r="AP42" s="42">
        <v>1.657123469109413</v>
      </c>
      <c r="AQ42" s="42">
        <v>1.6942430348174637</v>
      </c>
      <c r="AR42" s="43">
        <v>1.7321940787973746</v>
      </c>
      <c r="AS42" s="42">
        <v>1.7709952261624358</v>
      </c>
      <c r="AT42" s="41"/>
      <c r="AU42" s="42"/>
      <c r="AV42" s="42">
        <v>1.657123469109413</v>
      </c>
      <c r="AW42" s="42">
        <v>1.69</v>
      </c>
      <c r="AX42" s="42">
        <v>1.73</v>
      </c>
      <c r="AY42" s="36">
        <v>-0.39066451623435983</v>
      </c>
      <c r="AZ42" s="36">
        <v>-0.41005805866462763</v>
      </c>
      <c r="BA42" s="36">
        <v>-0.43018072177931233</v>
      </c>
      <c r="BB42" s="45">
        <v>-0.45105699855362458</v>
      </c>
      <c r="BC42" s="42"/>
      <c r="BD42" s="36">
        <v>-1.7779053506103877</v>
      </c>
      <c r="BE42" s="36">
        <v>-2.0671815277740406</v>
      </c>
      <c r="BF42" s="36">
        <v>-0.46730028748736308</v>
      </c>
      <c r="BG42" s="36">
        <v>-0.49325107735099927</v>
      </c>
      <c r="BI42" s="46">
        <v>1.620817164621883</v>
      </c>
      <c r="BJ42" s="46">
        <v>1.657123469109413</v>
      </c>
      <c r="BK42" s="46">
        <v>3.711956570805075E-2</v>
      </c>
      <c r="BL42" s="46">
        <v>4.219407879737469E-2</v>
      </c>
      <c r="BM42" s="46">
        <v>4.0995226162435783E-2</v>
      </c>
    </row>
    <row r="43" spans="1:65" ht="12" x14ac:dyDescent="0.2">
      <c r="A43" s="84">
        <v>9</v>
      </c>
      <c r="C43" s="84" t="s">
        <v>111</v>
      </c>
      <c r="E43" s="103" t="s">
        <v>47</v>
      </c>
      <c r="F43" s="58"/>
      <c r="G43" s="39"/>
      <c r="H43" s="39"/>
      <c r="I43" s="39"/>
      <c r="J43" s="40"/>
      <c r="K43" s="39"/>
      <c r="L43" s="41"/>
      <c r="M43" s="42"/>
      <c r="N43" s="42"/>
      <c r="O43" s="43"/>
      <c r="P43" s="41"/>
      <c r="Q43" s="42"/>
      <c r="R43" s="42"/>
      <c r="S43" s="43"/>
      <c r="T43" s="41"/>
      <c r="U43" s="42"/>
      <c r="V43" s="42"/>
      <c r="W43" s="43"/>
      <c r="X43" s="44"/>
      <c r="Y43" s="106"/>
      <c r="Z43" s="69"/>
      <c r="AA43" s="69"/>
      <c r="AB43" s="107"/>
      <c r="AC43" s="106"/>
      <c r="AD43" s="69"/>
      <c r="AE43" s="69"/>
      <c r="AF43" s="107"/>
      <c r="AG43" s="106"/>
      <c r="AH43" s="69"/>
      <c r="AI43" s="69"/>
      <c r="AJ43" s="107"/>
      <c r="AL43" s="42"/>
      <c r="AO43" s="41"/>
      <c r="AP43" s="42"/>
      <c r="AQ43" s="42"/>
      <c r="AR43" s="43"/>
      <c r="AS43" s="42"/>
      <c r="AT43" s="41"/>
      <c r="AU43" s="42"/>
      <c r="AV43" s="42"/>
      <c r="AW43" s="42"/>
      <c r="AX43" s="42"/>
      <c r="AY43" s="36">
        <v>0</v>
      </c>
      <c r="AZ43" s="36">
        <v>0</v>
      </c>
      <c r="BA43" s="36">
        <v>0</v>
      </c>
      <c r="BB43" s="45">
        <v>0</v>
      </c>
      <c r="BC43" s="42"/>
      <c r="BD43" s="36">
        <v>0</v>
      </c>
      <c r="BE43" s="36">
        <v>0</v>
      </c>
      <c r="BF43" s="36">
        <v>0</v>
      </c>
      <c r="BG43" s="36">
        <v>0</v>
      </c>
      <c r="BI43" s="46">
        <v>0</v>
      </c>
      <c r="BJ43" s="46">
        <v>0</v>
      </c>
      <c r="BK43" s="46">
        <v>0</v>
      </c>
      <c r="BL43" s="46">
        <v>0</v>
      </c>
      <c r="BM43" s="46">
        <v>0</v>
      </c>
    </row>
    <row r="44" spans="1:65" ht="12" x14ac:dyDescent="0.2">
      <c r="A44" s="84">
        <v>9</v>
      </c>
      <c r="B44" s="84" t="s">
        <v>47</v>
      </c>
      <c r="C44" s="84" t="s">
        <v>111</v>
      </c>
      <c r="E44" s="37" t="s">
        <v>29</v>
      </c>
      <c r="F44" s="84" t="s">
        <v>45</v>
      </c>
      <c r="G44" s="39">
        <v>120.98940415098188</v>
      </c>
      <c r="H44" s="39">
        <v>123.69956680396388</v>
      </c>
      <c r="I44" s="39">
        <v>52.39145685778238</v>
      </c>
      <c r="J44" s="40">
        <v>-0.57646208300138102</v>
      </c>
      <c r="K44" s="39"/>
      <c r="L44" s="41">
        <v>52.39145685778238</v>
      </c>
      <c r="M44" s="42">
        <v>53.842226285389927</v>
      </c>
      <c r="N44" s="42">
        <v>55.333168902641624</v>
      </c>
      <c r="O44" s="43">
        <v>56.865397143488359</v>
      </c>
      <c r="P44" s="41">
        <v>197.30227225919441</v>
      </c>
      <c r="Q44" s="42">
        <v>202.76576042613254</v>
      </c>
      <c r="R44" s="42">
        <v>208.38053779318207</v>
      </c>
      <c r="S44" s="43">
        <v>214.15079370264078</v>
      </c>
      <c r="T44" s="41">
        <v>185.55019575095756</v>
      </c>
      <c r="U44" s="42">
        <v>190.68825770660823</v>
      </c>
      <c r="V44" s="42">
        <v>195.96859750008744</v>
      </c>
      <c r="W44" s="43">
        <v>201.39515494047336</v>
      </c>
      <c r="X44" s="44">
        <v>56.91</v>
      </c>
      <c r="Y44" s="41">
        <v>52.39145685778238</v>
      </c>
      <c r="Z44" s="42">
        <v>53.842226285389927</v>
      </c>
      <c r="AA44" s="42">
        <v>55.333168902641624</v>
      </c>
      <c r="AB44" s="43">
        <v>56.865397143488359</v>
      </c>
      <c r="AC44" s="41">
        <v>61.273297425338924</v>
      </c>
      <c r="AD44" s="42">
        <v>65.881711878470981</v>
      </c>
      <c r="AE44" s="42">
        <v>70.698365431132615</v>
      </c>
      <c r="AF44" s="43">
        <v>75.7312570807904</v>
      </c>
      <c r="AG44" s="41">
        <v>80.988669149216165</v>
      </c>
      <c r="AH44" s="42">
        <v>86.479176839984859</v>
      </c>
      <c r="AI44" s="42">
        <v>92.21165810803501</v>
      </c>
      <c r="AJ44" s="43">
        <v>98.19530385124564</v>
      </c>
      <c r="AL44" s="47"/>
      <c r="AO44" s="41">
        <v>113.21000653774013</v>
      </c>
      <c r="AP44" s="42">
        <v>115.7459106841855</v>
      </c>
      <c r="AQ44" s="42">
        <v>118.33861908351126</v>
      </c>
      <c r="AR44" s="43">
        <v>120.98940415098188</v>
      </c>
      <c r="AS44" s="42">
        <v>123.69956680396388</v>
      </c>
      <c r="AT44" s="41"/>
      <c r="AU44" s="42"/>
      <c r="AV44" s="42">
        <v>49.574180275200007</v>
      </c>
      <c r="AW44" s="42">
        <v>53.17</v>
      </c>
      <c r="AX44" s="42">
        <v>56.91</v>
      </c>
      <c r="AY44" s="36">
        <v>60.818549679957748</v>
      </c>
      <c r="AZ44" s="36">
        <v>61.903684398795576</v>
      </c>
      <c r="BA44" s="36">
        <v>63.005450180869637</v>
      </c>
      <c r="BB44" s="45">
        <v>64.124007007493532</v>
      </c>
      <c r="BC44" s="42"/>
      <c r="BD44" s="36">
        <v>-52.39145685778238</v>
      </c>
      <c r="BE44" s="36">
        <v>-53.842226285389927</v>
      </c>
      <c r="BF44" s="36">
        <v>-5.7589886274416173</v>
      </c>
      <c r="BG44" s="36">
        <v>-3.695397143488357</v>
      </c>
      <c r="BI44" s="46">
        <v>46.108048000000004</v>
      </c>
      <c r="BJ44" s="46">
        <v>49.574180275200007</v>
      </c>
      <c r="BK44" s="46">
        <v>3.5982798269644789</v>
      </c>
      <c r="BL44" s="46">
        <v>3.7370685246820869</v>
      </c>
      <c r="BM44" s="46">
        <v>3.8723075909476208</v>
      </c>
    </row>
    <row r="45" spans="1:65" ht="12" x14ac:dyDescent="0.2">
      <c r="A45" s="84">
        <v>9</v>
      </c>
      <c r="B45" s="84" t="s">
        <v>47</v>
      </c>
      <c r="C45" s="84" t="s">
        <v>111</v>
      </c>
      <c r="E45" s="37" t="s">
        <v>31</v>
      </c>
      <c r="F45" s="100"/>
      <c r="G45" s="39">
        <v>1.7321940787973746</v>
      </c>
      <c r="H45" s="39">
        <v>1.7709952261624358</v>
      </c>
      <c r="I45" s="39">
        <v>2.0114816808562428</v>
      </c>
      <c r="J45" s="40">
        <v>0.13579170126557394</v>
      </c>
      <c r="K45" s="39"/>
      <c r="L45" s="53">
        <v>2.0114816808562428</v>
      </c>
      <c r="M45" s="38">
        <v>2.0671815277740406</v>
      </c>
      <c r="N45" s="38">
        <v>2.1244237565967761</v>
      </c>
      <c r="O45" s="111">
        <v>2.1832510773509992</v>
      </c>
      <c r="P45" s="53">
        <v>2.4314860784430889</v>
      </c>
      <c r="Q45" s="38">
        <v>2.4988162478604838</v>
      </c>
      <c r="R45" s="38">
        <v>2.5680108539094375</v>
      </c>
      <c r="S45" s="111">
        <v>2.6391215246191559</v>
      </c>
      <c r="T45" s="53">
        <v>2.9340338233218608</v>
      </c>
      <c r="U45" s="38">
        <v>3.0152800192808029</v>
      </c>
      <c r="V45" s="38">
        <v>3.0987759999236602</v>
      </c>
      <c r="W45" s="111">
        <v>3.1845840639348735</v>
      </c>
      <c r="X45" s="44">
        <v>1.73</v>
      </c>
      <c r="Y45" s="53">
        <v>1.7779053506103877</v>
      </c>
      <c r="Z45" s="38">
        <v>2.0671815277740406</v>
      </c>
      <c r="AA45" s="38">
        <v>2.1244237565967761</v>
      </c>
      <c r="AB45" s="111">
        <v>2.1832510773509992</v>
      </c>
      <c r="AC45" s="53">
        <v>2.2437073827446432</v>
      </c>
      <c r="AD45" s="38">
        <v>2.3058377809166077</v>
      </c>
      <c r="AE45" s="38">
        <v>2.3696886290931927</v>
      </c>
      <c r="AF45" s="111">
        <v>2.4353075681765159</v>
      </c>
      <c r="AG45" s="53">
        <v>2.5027435582907485</v>
      </c>
      <c r="AH45" s="38">
        <v>2.5720469153126069</v>
      </c>
      <c r="AI45" s="38">
        <v>2.6432693484134275</v>
      </c>
      <c r="AJ45" s="111">
        <v>2.7164639986408465</v>
      </c>
      <c r="AL45" s="84">
        <v>0.6098156057145635</v>
      </c>
      <c r="AO45" s="53">
        <v>1.620817164621883</v>
      </c>
      <c r="AP45" s="38">
        <v>1.657123469109413</v>
      </c>
      <c r="AQ45" s="38">
        <v>1.6942430348174637</v>
      </c>
      <c r="AR45" s="111">
        <v>1.7321940787973746</v>
      </c>
      <c r="AS45" s="42">
        <v>1.7709952261624358</v>
      </c>
      <c r="AT45" s="112"/>
      <c r="AV45" s="84">
        <v>1.6571234691094121</v>
      </c>
      <c r="AW45" s="84">
        <v>1.69</v>
      </c>
      <c r="AX45" s="84">
        <v>1.73</v>
      </c>
      <c r="AY45" s="36">
        <v>-0.39066451623435983</v>
      </c>
      <c r="AZ45" s="36">
        <v>-0.41005805866462763</v>
      </c>
      <c r="BA45" s="36">
        <v>-0.43018072177931233</v>
      </c>
      <c r="BB45" s="45">
        <v>-0.45105699855362458</v>
      </c>
      <c r="BD45" s="36">
        <v>-1.7779053506103877</v>
      </c>
      <c r="BE45" s="36">
        <v>-2.0671815277740406</v>
      </c>
      <c r="BF45" s="36">
        <v>-0.46730028748736396</v>
      </c>
      <c r="BG45" s="36">
        <v>-0.49325107735099927</v>
      </c>
      <c r="BI45" s="46">
        <v>1.620817164621883</v>
      </c>
      <c r="BJ45" s="46">
        <v>1.6571234691094121</v>
      </c>
      <c r="BK45" s="46">
        <v>3.7119565708051638E-2</v>
      </c>
      <c r="BL45" s="46">
        <v>4.219407879737358E-2</v>
      </c>
      <c r="BM45" s="46">
        <v>4.0995226162435783E-2</v>
      </c>
    </row>
    <row r="46" spans="1:65" ht="12" x14ac:dyDescent="0.2">
      <c r="A46" s="84">
        <v>9</v>
      </c>
      <c r="C46" s="84" t="s">
        <v>111</v>
      </c>
      <c r="D46" s="84">
        <v>9</v>
      </c>
      <c r="E46" s="103" t="s">
        <v>48</v>
      </c>
      <c r="F46" s="38"/>
      <c r="G46" s="39">
        <v>0</v>
      </c>
      <c r="H46" s="39">
        <v>0</v>
      </c>
      <c r="I46" s="39">
        <v>0</v>
      </c>
      <c r="J46" s="40" t="s">
        <v>103</v>
      </c>
      <c r="K46" s="39"/>
      <c r="L46" s="41"/>
      <c r="M46" s="42"/>
      <c r="N46" s="42"/>
      <c r="O46" s="43"/>
      <c r="P46" s="41"/>
      <c r="Q46" s="42"/>
      <c r="R46" s="42"/>
      <c r="S46" s="43"/>
      <c r="T46" s="41"/>
      <c r="U46" s="42"/>
      <c r="V46" s="42"/>
      <c r="W46" s="43"/>
      <c r="X46" s="44"/>
      <c r="Y46" s="106"/>
      <c r="Z46" s="69"/>
      <c r="AA46" s="69"/>
      <c r="AB46" s="107"/>
      <c r="AC46" s="106"/>
      <c r="AD46" s="69"/>
      <c r="AE46" s="69"/>
      <c r="AF46" s="107"/>
      <c r="AG46" s="106"/>
      <c r="AH46" s="69"/>
      <c r="AI46" s="69"/>
      <c r="AJ46" s="107"/>
      <c r="AK46" s="42"/>
      <c r="AL46" s="42"/>
      <c r="AM46" s="42"/>
      <c r="AN46" s="42"/>
      <c r="AO46" s="41"/>
      <c r="AP46" s="42"/>
      <c r="AQ46" s="42"/>
      <c r="AR46" s="43"/>
      <c r="AS46" s="42" t="s">
        <v>103</v>
      </c>
      <c r="AT46" s="41"/>
      <c r="AU46" s="42"/>
      <c r="AV46" s="42"/>
      <c r="AW46" s="42"/>
      <c r="AX46" s="42"/>
      <c r="AY46" s="36">
        <v>0</v>
      </c>
      <c r="AZ46" s="36">
        <v>0</v>
      </c>
      <c r="BA46" s="36">
        <v>0</v>
      </c>
      <c r="BB46" s="45">
        <v>0</v>
      </c>
      <c r="BC46" s="42"/>
      <c r="BD46" s="36">
        <v>0</v>
      </c>
      <c r="BE46" s="36">
        <v>0</v>
      </c>
      <c r="BF46" s="36">
        <v>0</v>
      </c>
      <c r="BG46" s="36">
        <v>0</v>
      </c>
      <c r="BI46" s="46">
        <v>0</v>
      </c>
      <c r="BJ46" s="46">
        <v>0</v>
      </c>
      <c r="BK46" s="46">
        <v>0</v>
      </c>
      <c r="BL46" s="46">
        <v>0</v>
      </c>
      <c r="BM46" s="46">
        <v>0</v>
      </c>
    </row>
    <row r="47" spans="1:65" ht="12" x14ac:dyDescent="0.2">
      <c r="A47" s="84">
        <v>9</v>
      </c>
      <c r="B47" s="84" t="s">
        <v>48</v>
      </c>
      <c r="C47" s="84" t="s">
        <v>111</v>
      </c>
      <c r="D47" s="84">
        <v>9</v>
      </c>
      <c r="E47" s="37" t="s">
        <v>29</v>
      </c>
      <c r="F47" s="38" t="s">
        <v>30</v>
      </c>
      <c r="G47" s="39">
        <v>23.130761916740834</v>
      </c>
      <c r="H47" s="39">
        <v>23.648890983675827</v>
      </c>
      <c r="I47" s="39">
        <v>13.662772599421865</v>
      </c>
      <c r="J47" s="40">
        <v>-0.42226582173122207</v>
      </c>
      <c r="K47" s="39"/>
      <c r="L47" s="41">
        <v>13.662772599421865</v>
      </c>
      <c r="M47" s="42">
        <v>14.041107808488514</v>
      </c>
      <c r="N47" s="42">
        <v>14.429919480467643</v>
      </c>
      <c r="O47" s="43">
        <v>14.829497718613</v>
      </c>
      <c r="P47" s="41">
        <v>37.7604487770774</v>
      </c>
      <c r="Q47" s="42">
        <v>38.806071631338376</v>
      </c>
      <c r="R47" s="42">
        <v>39.880648780073109</v>
      </c>
      <c r="S47" s="43">
        <v>40.984981995321156</v>
      </c>
      <c r="T47" s="41">
        <v>37.257192506584985</v>
      </c>
      <c r="U47" s="42">
        <v>38.288879714554149</v>
      </c>
      <c r="V47" s="42">
        <v>39.349135325655119</v>
      </c>
      <c r="W47" s="43">
        <v>40.438750426228012</v>
      </c>
      <c r="X47" s="44">
        <v>23.13</v>
      </c>
      <c r="Y47" s="41">
        <v>13.662772599421865</v>
      </c>
      <c r="Z47" s="42">
        <v>14.041107808488514</v>
      </c>
      <c r="AA47" s="42">
        <v>14.429919480467643</v>
      </c>
      <c r="AB47" s="43">
        <v>14.829497718613</v>
      </c>
      <c r="AC47" s="41">
        <v>18.073383838514633</v>
      </c>
      <c r="AD47" s="42">
        <v>21.48555146695578</v>
      </c>
      <c r="AE47" s="42">
        <v>25.072832978999692</v>
      </c>
      <c r="AF47" s="43">
        <v>28.842310103278834</v>
      </c>
      <c r="AG47" s="41">
        <v>32.80132249268172</v>
      </c>
      <c r="AH47" s="42">
        <v>36.957476578499225</v>
      </c>
      <c r="AI47" s="42">
        <v>39.349135325655119</v>
      </c>
      <c r="AJ47" s="43">
        <v>40.438750426228012</v>
      </c>
      <c r="AK47" s="42"/>
      <c r="AL47" s="47"/>
      <c r="AM47" s="42"/>
      <c r="AN47" s="42"/>
      <c r="AO47" s="41">
        <v>21.643496190371881</v>
      </c>
      <c r="AP47" s="42">
        <v>22.128310505036207</v>
      </c>
      <c r="AQ47" s="42">
        <v>22.623984660349016</v>
      </c>
      <c r="AR47" s="43">
        <v>23.130761916740834</v>
      </c>
      <c r="AS47" s="42">
        <v>23.648890983675827</v>
      </c>
      <c r="AT47" s="41"/>
      <c r="AU47" s="42"/>
      <c r="AV47" s="42">
        <v>19.479942604800002</v>
      </c>
      <c r="AW47" s="42">
        <v>22.4</v>
      </c>
      <c r="AX47" s="42">
        <v>23.13</v>
      </c>
      <c r="AY47" s="36">
        <v>7.9807235909500154</v>
      </c>
      <c r="AZ47" s="36">
        <v>8.0872026965476937</v>
      </c>
      <c r="BA47" s="36">
        <v>8.194065179881374</v>
      </c>
      <c r="BB47" s="45">
        <v>8.3012641981278339</v>
      </c>
      <c r="BC47" s="42"/>
      <c r="BD47" s="36">
        <v>-13.662772599421865</v>
      </c>
      <c r="BE47" s="36">
        <v>-14.041107808488514</v>
      </c>
      <c r="BF47" s="36">
        <v>5.050023124332359</v>
      </c>
      <c r="BG47" s="36">
        <v>7.5705022813869984</v>
      </c>
      <c r="BI47" s="46">
        <v>16.673152000000002</v>
      </c>
      <c r="BJ47" s="46">
        <v>19.479942604800002</v>
      </c>
      <c r="BK47" s="46">
        <v>2.9241689031475175</v>
      </c>
      <c r="BL47" s="46">
        <v>0.73076191674083546</v>
      </c>
      <c r="BM47" s="46">
        <v>0.51889098367582775</v>
      </c>
    </row>
    <row r="48" spans="1:65" ht="12" x14ac:dyDescent="0.2">
      <c r="A48" s="84">
        <v>9</v>
      </c>
      <c r="B48" s="84" t="s">
        <v>48</v>
      </c>
      <c r="C48" s="84" t="s">
        <v>111</v>
      </c>
      <c r="D48" s="84">
        <v>9</v>
      </c>
      <c r="E48" s="37" t="s">
        <v>31</v>
      </c>
      <c r="F48" s="100"/>
      <c r="G48" s="39">
        <v>1.7321940787973746</v>
      </c>
      <c r="H48" s="39">
        <v>1.7709952261624358</v>
      </c>
      <c r="I48" s="39">
        <v>2.0114816808562428</v>
      </c>
      <c r="J48" s="40">
        <v>0.13579170126557394</v>
      </c>
      <c r="K48" s="39"/>
      <c r="L48" s="53">
        <v>2.0114816808562428</v>
      </c>
      <c r="M48" s="38">
        <v>2.0671815277740406</v>
      </c>
      <c r="N48" s="38">
        <v>2.1244237565967761</v>
      </c>
      <c r="O48" s="114">
        <v>2.1832510773509992</v>
      </c>
      <c r="P48" s="53">
        <v>2.4314860784430889</v>
      </c>
      <c r="Q48" s="38">
        <v>2.4988162478604838</v>
      </c>
      <c r="R48" s="38">
        <v>2.5680108539094375</v>
      </c>
      <c r="S48" s="114">
        <v>2.6391215246191559</v>
      </c>
      <c r="T48" s="53">
        <v>2.9340338233218608</v>
      </c>
      <c r="U48" s="38">
        <v>3.0152800192808029</v>
      </c>
      <c r="V48" s="38">
        <v>3.0987759999236602</v>
      </c>
      <c r="W48" s="114">
        <v>3.1845840639348735</v>
      </c>
      <c r="X48" s="44">
        <v>1.73</v>
      </c>
      <c r="Y48" s="53">
        <v>1.7779053506103877</v>
      </c>
      <c r="Z48" s="38">
        <v>2.0671815277740406</v>
      </c>
      <c r="AA48" s="38">
        <v>2.1244237565967761</v>
      </c>
      <c r="AB48" s="111">
        <v>2.1832510773509992</v>
      </c>
      <c r="AC48" s="53">
        <v>2.243707382744645</v>
      </c>
      <c r="AD48" s="38">
        <v>2.3058377809166095</v>
      </c>
      <c r="AE48" s="38">
        <v>2.3696886290931944</v>
      </c>
      <c r="AF48" s="111">
        <v>2.4353075681765213</v>
      </c>
      <c r="AG48" s="53">
        <v>2.5027435582907573</v>
      </c>
      <c r="AH48" s="38">
        <v>2.5720469153126087</v>
      </c>
      <c r="AI48" s="38">
        <v>3.0987759999236602</v>
      </c>
      <c r="AJ48" s="111">
        <v>3.1845840639348735</v>
      </c>
      <c r="AL48" s="84">
        <v>0.6098156057145635</v>
      </c>
      <c r="AO48" s="53">
        <v>1.620817164621883</v>
      </c>
      <c r="AP48" s="38">
        <v>1.657123469109413</v>
      </c>
      <c r="AQ48" s="38">
        <v>1.6942430348174637</v>
      </c>
      <c r="AR48" s="111">
        <v>1.7321940787973746</v>
      </c>
      <c r="AS48" s="42">
        <v>1.7709952261624358</v>
      </c>
      <c r="AT48" s="112"/>
      <c r="AV48" s="84">
        <v>1.6571234691094121</v>
      </c>
      <c r="AW48" s="84">
        <v>1.69</v>
      </c>
      <c r="AX48" s="84">
        <v>1.73</v>
      </c>
      <c r="AY48" s="36">
        <v>-0.39066451623435983</v>
      </c>
      <c r="AZ48" s="36">
        <v>-0.41005805866462763</v>
      </c>
      <c r="BA48" s="36">
        <v>-0.43018072177931233</v>
      </c>
      <c r="BB48" s="45">
        <v>-0.45105699855362458</v>
      </c>
      <c r="BD48" s="36">
        <v>-1.7779053506103877</v>
      </c>
      <c r="BE48" s="36">
        <v>-2.0671815277740406</v>
      </c>
      <c r="BF48" s="36">
        <v>-0.46730028748736396</v>
      </c>
      <c r="BG48" s="36">
        <v>-0.49325107735099927</v>
      </c>
      <c r="BI48" s="46">
        <v>1.620817164621883</v>
      </c>
      <c r="BJ48" s="46">
        <v>1.6571234691094121</v>
      </c>
      <c r="BK48" s="46">
        <v>3.7119565708051638E-2</v>
      </c>
      <c r="BL48" s="46">
        <v>4.219407879737469E-2</v>
      </c>
      <c r="BM48" s="46">
        <v>4.0995226162435783E-2</v>
      </c>
    </row>
    <row r="49" spans="1:65" ht="12" x14ac:dyDescent="0.2">
      <c r="A49" s="84">
        <v>10</v>
      </c>
      <c r="C49" s="84" t="s">
        <v>112</v>
      </c>
      <c r="D49" s="84">
        <v>10</v>
      </c>
      <c r="E49" s="113" t="s">
        <v>49</v>
      </c>
      <c r="F49" s="58"/>
      <c r="G49" s="39">
        <v>0</v>
      </c>
      <c r="H49" s="39">
        <v>0</v>
      </c>
      <c r="I49" s="39">
        <v>0</v>
      </c>
      <c r="J49" s="40" t="s">
        <v>103</v>
      </c>
      <c r="K49" s="39"/>
      <c r="L49" s="41"/>
      <c r="M49" s="42"/>
      <c r="N49" s="42"/>
      <c r="O49" s="43"/>
      <c r="P49" s="41"/>
      <c r="Q49" s="42"/>
      <c r="R49" s="42"/>
      <c r="S49" s="43"/>
      <c r="T49" s="41"/>
      <c r="U49" s="42"/>
      <c r="V49" s="42"/>
      <c r="W49" s="43"/>
      <c r="X49" s="44"/>
      <c r="Y49" s="106"/>
      <c r="Z49" s="69"/>
      <c r="AA49" s="69"/>
      <c r="AB49" s="107"/>
      <c r="AC49" s="106"/>
      <c r="AD49" s="69"/>
      <c r="AE49" s="69"/>
      <c r="AF49" s="107"/>
      <c r="AG49" s="106"/>
      <c r="AH49" s="69"/>
      <c r="AI49" s="69"/>
      <c r="AJ49" s="107"/>
      <c r="AK49" s="42"/>
      <c r="AL49" s="42"/>
      <c r="AM49" s="42"/>
      <c r="AN49" s="42"/>
      <c r="AO49" s="41"/>
      <c r="AP49" s="42"/>
      <c r="AQ49" s="42"/>
      <c r="AR49" s="43"/>
      <c r="AS49" s="42" t="s">
        <v>103</v>
      </c>
      <c r="AT49" s="41"/>
      <c r="AU49" s="42"/>
      <c r="AV49" s="42"/>
      <c r="AW49" s="42"/>
      <c r="AX49" s="42"/>
      <c r="AY49" s="36">
        <v>0</v>
      </c>
      <c r="AZ49" s="36">
        <v>0</v>
      </c>
      <c r="BA49" s="36">
        <v>0</v>
      </c>
      <c r="BB49" s="45">
        <v>0</v>
      </c>
      <c r="BC49" s="42"/>
      <c r="BD49" s="36">
        <v>0</v>
      </c>
      <c r="BE49" s="36">
        <v>0</v>
      </c>
      <c r="BF49" s="36">
        <v>0</v>
      </c>
      <c r="BG49" s="36">
        <v>0</v>
      </c>
      <c r="BI49" s="46">
        <v>0</v>
      </c>
      <c r="BJ49" s="46">
        <v>0</v>
      </c>
      <c r="BK49" s="46">
        <v>0</v>
      </c>
      <c r="BL49" s="46">
        <v>0</v>
      </c>
      <c r="BM49" s="46">
        <v>0</v>
      </c>
    </row>
    <row r="50" spans="1:65" ht="12" x14ac:dyDescent="0.2">
      <c r="A50" s="84">
        <v>10</v>
      </c>
      <c r="B50" s="84" t="s">
        <v>49</v>
      </c>
      <c r="C50" s="84" t="s">
        <v>112</v>
      </c>
      <c r="D50" s="84">
        <v>10</v>
      </c>
      <c r="E50" s="37" t="s">
        <v>29</v>
      </c>
      <c r="F50" s="38" t="s">
        <v>30</v>
      </c>
      <c r="G50" s="39">
        <v>35.866827759724082</v>
      </c>
      <c r="H50" s="39">
        <v>36.670244701541897</v>
      </c>
      <c r="I50" s="39">
        <v>43.709969433851789</v>
      </c>
      <c r="J50" s="40">
        <v>0.19197375936828392</v>
      </c>
      <c r="K50" s="39"/>
      <c r="L50" s="41">
        <v>43.709969433851789</v>
      </c>
      <c r="M50" s="42">
        <v>44.920340191596303</v>
      </c>
      <c r="N50" s="42">
        <v>46.164227270449658</v>
      </c>
      <c r="O50" s="43">
        <v>47.442558769321636</v>
      </c>
      <c r="P50" s="41">
        <v>46.172959855439345</v>
      </c>
      <c r="Q50" s="42">
        <v>47.451533167921525</v>
      </c>
      <c r="R50" s="42">
        <v>48.765511395326001</v>
      </c>
      <c r="S50" s="43">
        <v>50.115874933527124</v>
      </c>
      <c r="T50" s="41">
        <v>55.303469181287774</v>
      </c>
      <c r="U50" s="42">
        <v>56.834875008513414</v>
      </c>
      <c r="V50" s="42">
        <v>58.408686924224625</v>
      </c>
      <c r="W50" s="43">
        <v>60.026079193471645</v>
      </c>
      <c r="X50" s="44">
        <v>35.869999999999997</v>
      </c>
      <c r="Y50" s="41">
        <v>39.403274523927514</v>
      </c>
      <c r="Z50" s="42">
        <v>43.104723813994852</v>
      </c>
      <c r="AA50" s="42">
        <v>46.164227270449658</v>
      </c>
      <c r="AB50" s="43">
        <v>47.442558769321636</v>
      </c>
      <c r="AC50" s="41">
        <v>46.172959855439345</v>
      </c>
      <c r="AD50" s="42">
        <v>47.451533167921525</v>
      </c>
      <c r="AE50" s="42">
        <v>48.765511395326001</v>
      </c>
      <c r="AF50" s="43">
        <v>50.115874933527124</v>
      </c>
      <c r="AG50" s="41">
        <v>54.663972630401609</v>
      </c>
      <c r="AH50" s="42">
        <v>56.834875008513414</v>
      </c>
      <c r="AI50" s="42">
        <v>58.408686924224625</v>
      </c>
      <c r="AJ50" s="43">
        <v>60.026079193471645</v>
      </c>
      <c r="AK50" s="42"/>
      <c r="AL50" s="47"/>
      <c r="AM50" s="42"/>
      <c r="AN50" s="42"/>
      <c r="AO50" s="41">
        <v>33.560656271183142</v>
      </c>
      <c r="AP50" s="42">
        <v>34.312414971657653</v>
      </c>
      <c r="AQ50" s="42">
        <v>35.081013067022781</v>
      </c>
      <c r="AR50" s="43">
        <v>35.866827759724082</v>
      </c>
      <c r="AS50" s="42">
        <v>36.670244701541897</v>
      </c>
      <c r="AT50" s="41"/>
      <c r="AU50" s="42"/>
      <c r="AV50" s="42">
        <v>34.312414971657653</v>
      </c>
      <c r="AW50" s="42">
        <v>35.08</v>
      </c>
      <c r="AX50" s="42">
        <v>35.869999999999997</v>
      </c>
      <c r="AY50" s="36">
        <v>-10.149313162668648</v>
      </c>
      <c r="AZ50" s="36">
        <v>-10.60792521993865</v>
      </c>
      <c r="BA50" s="36">
        <v>-11.083214203426877</v>
      </c>
      <c r="BB50" s="45">
        <v>-11.575731009597554</v>
      </c>
      <c r="BC50" s="42"/>
      <c r="BD50" s="36">
        <v>-39.403274523927514</v>
      </c>
      <c r="BE50" s="36">
        <v>-43.104723813994852</v>
      </c>
      <c r="BF50" s="36">
        <v>-11.851812298792005</v>
      </c>
      <c r="BG50" s="36">
        <v>-12.362558769321637</v>
      </c>
      <c r="BI50" s="46">
        <v>33.560656271183142</v>
      </c>
      <c r="BJ50" s="46">
        <v>34.312414971657653</v>
      </c>
      <c r="BK50" s="46">
        <v>0.76859809536512813</v>
      </c>
      <c r="BL50" s="46">
        <v>0.78682775972408336</v>
      </c>
      <c r="BM50" s="46">
        <v>0.80024470154189942</v>
      </c>
    </row>
    <row r="51" spans="1:65" ht="12" x14ac:dyDescent="0.2">
      <c r="A51" s="84">
        <v>10</v>
      </c>
      <c r="B51" s="84" t="s">
        <v>49</v>
      </c>
      <c r="C51" s="84" t="s">
        <v>112</v>
      </c>
      <c r="D51" s="84">
        <v>10</v>
      </c>
      <c r="E51" s="37" t="s">
        <v>31</v>
      </c>
      <c r="F51" s="100"/>
      <c r="G51" s="39">
        <v>4.3890950281185006</v>
      </c>
      <c r="H51" s="39">
        <v>4.4874107567483552</v>
      </c>
      <c r="I51" s="39">
        <v>5.4774049777534204</v>
      </c>
      <c r="J51" s="40">
        <v>0.22061591297749389</v>
      </c>
      <c r="K51" s="39"/>
      <c r="L51" s="53">
        <v>5.4774049777534204</v>
      </c>
      <c r="M51" s="38">
        <v>5.6290795476345536</v>
      </c>
      <c r="N51" s="38">
        <v>5.7849541310699264</v>
      </c>
      <c r="O51" s="111">
        <v>5.9451450304421334</v>
      </c>
      <c r="P51" s="53">
        <v>6.6213059661040701</v>
      </c>
      <c r="Q51" s="38">
        <v>6.8046562457600634</v>
      </c>
      <c r="R51" s="38">
        <v>6.993083669596075</v>
      </c>
      <c r="S51" s="111">
        <v>7.1867288285786053</v>
      </c>
      <c r="T51" s="53">
        <v>7.9899592169968283</v>
      </c>
      <c r="U51" s="38">
        <v>8.2112088110158634</v>
      </c>
      <c r="V51" s="38">
        <v>8.4385850173897481</v>
      </c>
      <c r="W51" s="111">
        <v>8.6722574878600476</v>
      </c>
      <c r="X51" s="44">
        <v>4.3899999999999997</v>
      </c>
      <c r="Y51" s="53">
        <v>4.5115632885431234</v>
      </c>
      <c r="Z51" s="38">
        <v>4.636492780530757</v>
      </c>
      <c r="AA51" s="38">
        <v>5.5816068527384051</v>
      </c>
      <c r="AB51" s="111">
        <v>5.9451450304421334</v>
      </c>
      <c r="AC51" s="53">
        <v>6.1097717686577031</v>
      </c>
      <c r="AD51" s="38">
        <v>6.8046562457600634</v>
      </c>
      <c r="AE51" s="38">
        <v>6.993083669596075</v>
      </c>
      <c r="AF51" s="111">
        <v>7.1867288285786053</v>
      </c>
      <c r="AG51" s="53">
        <v>7.385736206772151</v>
      </c>
      <c r="AH51" s="38">
        <v>8.2112088110158634</v>
      </c>
      <c r="AI51" s="38">
        <v>8.4385850173897481</v>
      </c>
      <c r="AJ51" s="111">
        <v>8.6722574878600476</v>
      </c>
      <c r="AL51" s="84">
        <v>0.3588041242246629</v>
      </c>
      <c r="AO51" s="53">
        <v>4.1068842376311974</v>
      </c>
      <c r="AP51" s="38">
        <v>4.1988784445541363</v>
      </c>
      <c r="AQ51" s="38">
        <v>4.292933321712149</v>
      </c>
      <c r="AR51" s="111">
        <v>4.3890950281185006</v>
      </c>
      <c r="AS51" s="42">
        <v>4.4874107567483552</v>
      </c>
      <c r="AT51" s="112"/>
      <c r="AV51" s="84">
        <v>4.1988784445541363</v>
      </c>
      <c r="AW51" s="84">
        <v>4.29</v>
      </c>
      <c r="AX51" s="84">
        <v>4.3899999999999997</v>
      </c>
      <c r="AY51" s="36">
        <v>-1.370520740122223</v>
      </c>
      <c r="AZ51" s="36">
        <v>-1.4302011030804174</v>
      </c>
      <c r="BA51" s="36">
        <v>-1.4920208093577774</v>
      </c>
      <c r="BB51" s="45">
        <v>-1.5560500023236328</v>
      </c>
      <c r="BD51" s="36">
        <v>-4.5115632885431234</v>
      </c>
      <c r="BE51" s="36">
        <v>-4.636492780530757</v>
      </c>
      <c r="BF51" s="36">
        <v>-1.3827284081842688</v>
      </c>
      <c r="BG51" s="36">
        <v>-1.6551450304421333</v>
      </c>
      <c r="BI51" s="46">
        <v>4.1068842376311974</v>
      </c>
      <c r="BJ51" s="46">
        <v>4.1988784445541363</v>
      </c>
      <c r="BK51" s="46">
        <v>9.4054877158012751E-2</v>
      </c>
      <c r="BL51" s="46">
        <v>9.9095028118500572E-2</v>
      </c>
      <c r="BM51" s="46">
        <v>9.7410756748355531E-2</v>
      </c>
    </row>
    <row r="52" spans="1:65" ht="12" x14ac:dyDescent="0.2">
      <c r="A52" s="84">
        <v>10</v>
      </c>
      <c r="C52" s="84" t="s">
        <v>112</v>
      </c>
      <c r="D52" s="84">
        <v>10</v>
      </c>
      <c r="E52" s="113" t="s">
        <v>50</v>
      </c>
      <c r="F52" s="38"/>
      <c r="G52" s="39">
        <v>0</v>
      </c>
      <c r="H52" s="39">
        <v>0</v>
      </c>
      <c r="I52" s="39">
        <v>0</v>
      </c>
      <c r="J52" s="40" t="s">
        <v>103</v>
      </c>
      <c r="K52" s="39"/>
      <c r="L52" s="41"/>
      <c r="M52" s="42"/>
      <c r="N52" s="42"/>
      <c r="O52" s="43"/>
      <c r="P52" s="41"/>
      <c r="Q52" s="42"/>
      <c r="R52" s="42"/>
      <c r="S52" s="43"/>
      <c r="T52" s="41"/>
      <c r="U52" s="42"/>
      <c r="V52" s="42"/>
      <c r="W52" s="43"/>
      <c r="X52" s="44"/>
      <c r="Y52" s="106"/>
      <c r="Z52" s="69"/>
      <c r="AA52" s="69"/>
      <c r="AB52" s="107"/>
      <c r="AC52" s="106"/>
      <c r="AD52" s="69"/>
      <c r="AE52" s="69"/>
      <c r="AF52" s="107"/>
      <c r="AG52" s="106"/>
      <c r="AH52" s="69"/>
      <c r="AI52" s="69"/>
      <c r="AJ52" s="107"/>
      <c r="AK52" s="42"/>
      <c r="AL52" s="42"/>
      <c r="AM52" s="42"/>
      <c r="AN52" s="42"/>
      <c r="AO52" s="41"/>
      <c r="AP52" s="42"/>
      <c r="AQ52" s="42"/>
      <c r="AR52" s="43"/>
      <c r="AS52" s="42" t="s">
        <v>103</v>
      </c>
      <c r="AT52" s="41"/>
      <c r="AU52" s="42"/>
      <c r="AV52" s="42"/>
      <c r="AW52" s="42"/>
      <c r="AX52" s="42"/>
      <c r="AY52" s="36">
        <v>0</v>
      </c>
      <c r="AZ52" s="36">
        <v>0</v>
      </c>
      <c r="BA52" s="36">
        <v>0</v>
      </c>
      <c r="BB52" s="45">
        <v>0</v>
      </c>
      <c r="BC52" s="42"/>
      <c r="BD52" s="36">
        <v>0</v>
      </c>
      <c r="BE52" s="36">
        <v>0</v>
      </c>
      <c r="BF52" s="36">
        <v>0</v>
      </c>
      <c r="BG52" s="36">
        <v>0</v>
      </c>
      <c r="BI52" s="46">
        <v>0</v>
      </c>
      <c r="BJ52" s="46">
        <v>0</v>
      </c>
      <c r="BK52" s="46">
        <v>0</v>
      </c>
      <c r="BL52" s="46">
        <v>0</v>
      </c>
      <c r="BM52" s="46">
        <v>0</v>
      </c>
    </row>
    <row r="53" spans="1:65" ht="12" x14ac:dyDescent="0.2">
      <c r="A53" s="84">
        <v>10</v>
      </c>
      <c r="B53" s="84" t="s">
        <v>50</v>
      </c>
      <c r="C53" s="84" t="s">
        <v>112</v>
      </c>
      <c r="D53" s="84">
        <v>10</v>
      </c>
      <c r="E53" s="37" t="s">
        <v>29</v>
      </c>
      <c r="F53" s="38" t="s">
        <v>45</v>
      </c>
      <c r="G53" s="39">
        <v>133.90630400742614</v>
      </c>
      <c r="H53" s="39">
        <v>136.90580521719249</v>
      </c>
      <c r="I53" s="39">
        <v>161.00772659132096</v>
      </c>
      <c r="J53" s="40">
        <v>0.1760474753856659</v>
      </c>
      <c r="K53" s="39"/>
      <c r="L53" s="41">
        <v>161.00772659132096</v>
      </c>
      <c r="M53" s="42">
        <v>165.46618415972486</v>
      </c>
      <c r="N53" s="42">
        <v>170.04810067205696</v>
      </c>
      <c r="O53" s="43">
        <v>174.75689482426819</v>
      </c>
      <c r="P53" s="41">
        <v>166.99367031599391</v>
      </c>
      <c r="Q53" s="42">
        <v>171.61788437738306</v>
      </c>
      <c r="R53" s="42">
        <v>176.37014733814115</v>
      </c>
      <c r="S53" s="43">
        <v>181.25400499446454</v>
      </c>
      <c r="T53" s="41">
        <v>199.71469978998414</v>
      </c>
      <c r="U53" s="42">
        <v>205.24499037697112</v>
      </c>
      <c r="V53" s="42">
        <v>210.92841998681763</v>
      </c>
      <c r="W53" s="43">
        <v>216.76922918517809</v>
      </c>
      <c r="X53" s="44">
        <v>133.91</v>
      </c>
      <c r="Y53" s="41">
        <v>140.1580956648769</v>
      </c>
      <c r="Z53" s="42">
        <v>146.64954208352461</v>
      </c>
      <c r="AA53" s="42">
        <v>153.39302551440491</v>
      </c>
      <c r="AB53" s="43">
        <v>160.39752667888195</v>
      </c>
      <c r="AC53" s="41">
        <v>166.99367031599391</v>
      </c>
      <c r="AD53" s="42">
        <v>171.61788437738306</v>
      </c>
      <c r="AE53" s="42">
        <v>176.37014733814115</v>
      </c>
      <c r="AF53" s="43">
        <v>181.25400499446454</v>
      </c>
      <c r="AG53" s="41">
        <v>189.43344263293432</v>
      </c>
      <c r="AH53" s="42">
        <v>197.92688956971548</v>
      </c>
      <c r="AI53" s="42">
        <v>206.74546433663474</v>
      </c>
      <c r="AJ53" s="43">
        <v>215.90066045217097</v>
      </c>
      <c r="AK53" s="42"/>
      <c r="AL53" s="47"/>
      <c r="AM53" s="42"/>
      <c r="AN53" s="42"/>
      <c r="AO53" s="41">
        <v>125.29637333536949</v>
      </c>
      <c r="AP53" s="42">
        <v>128.10301209808179</v>
      </c>
      <c r="AQ53" s="42">
        <v>130.9725195690788</v>
      </c>
      <c r="AR53" s="43">
        <v>133.90630400742614</v>
      </c>
      <c r="AS53" s="42">
        <v>136.90580521719249</v>
      </c>
      <c r="AT53" s="41"/>
      <c r="AU53" s="42"/>
      <c r="AV53" s="42">
        <v>127.67912778239999</v>
      </c>
      <c r="AW53" s="42">
        <v>130.97</v>
      </c>
      <c r="AX53" s="42">
        <v>133.91</v>
      </c>
      <c r="AY53" s="36">
        <v>-35.711353255951465</v>
      </c>
      <c r="AZ53" s="36">
        <v>-37.36317206164307</v>
      </c>
      <c r="BA53" s="36">
        <v>-39.075581102978163</v>
      </c>
      <c r="BB53" s="45">
        <v>-40.850590816842043</v>
      </c>
      <c r="BC53" s="42"/>
      <c r="BD53" s="36">
        <v>-140.1580956648769</v>
      </c>
      <c r="BE53" s="36">
        <v>-146.64954208352461</v>
      </c>
      <c r="BF53" s="36">
        <v>-25.713897732004924</v>
      </c>
      <c r="BG53" s="36">
        <v>-29.427526678881947</v>
      </c>
      <c r="BI53" s="46">
        <v>122.50177599999999</v>
      </c>
      <c r="BJ53" s="46">
        <v>127.67912778239999</v>
      </c>
      <c r="BK53" s="46">
        <v>3.2933917866788107</v>
      </c>
      <c r="BL53" s="46">
        <v>2.9363040074261448</v>
      </c>
      <c r="BM53" s="46">
        <v>2.9958052171924976</v>
      </c>
    </row>
    <row r="54" spans="1:65" ht="12" x14ac:dyDescent="0.2">
      <c r="A54" s="84">
        <v>10</v>
      </c>
      <c r="B54" s="84" t="s">
        <v>50</v>
      </c>
      <c r="C54" s="84" t="s">
        <v>112</v>
      </c>
      <c r="D54" s="84">
        <v>10</v>
      </c>
      <c r="E54" s="37" t="s">
        <v>31</v>
      </c>
      <c r="F54" s="100"/>
      <c r="G54" s="39">
        <v>4.3890950281185006</v>
      </c>
      <c r="H54" s="39">
        <v>4.4874107567483552</v>
      </c>
      <c r="I54" s="39">
        <v>5.4774049777534204</v>
      </c>
      <c r="J54" s="40">
        <v>0.22061591297749389</v>
      </c>
      <c r="K54" s="39"/>
      <c r="L54" s="53">
        <v>5.4774049777534204</v>
      </c>
      <c r="M54" s="38">
        <v>5.6290795476345536</v>
      </c>
      <c r="N54" s="38">
        <v>5.7849541310699264</v>
      </c>
      <c r="O54" s="111">
        <v>5.9451450304421334</v>
      </c>
      <c r="P54" s="53">
        <v>6.6213059661040701</v>
      </c>
      <c r="Q54" s="38">
        <v>6.8046562457600634</v>
      </c>
      <c r="R54" s="38">
        <v>6.993083669596075</v>
      </c>
      <c r="S54" s="111">
        <v>7.1867288285786053</v>
      </c>
      <c r="T54" s="53">
        <v>7.9899592169968283</v>
      </c>
      <c r="U54" s="38">
        <v>8.2112088110158634</v>
      </c>
      <c r="V54" s="38">
        <v>8.4385850173897481</v>
      </c>
      <c r="W54" s="111">
        <v>8.6722574878600476</v>
      </c>
      <c r="X54" s="44">
        <v>4.3899999999999997</v>
      </c>
      <c r="Y54" s="53">
        <v>4.5115632885431305</v>
      </c>
      <c r="Z54" s="38">
        <v>4.6364927805307783</v>
      </c>
      <c r="AA54" s="38">
        <v>4.7648816893480248</v>
      </c>
      <c r="AB54" s="111">
        <v>4.8968258095475914</v>
      </c>
      <c r="AC54" s="53">
        <v>5.7110836809436965</v>
      </c>
      <c r="AD54" s="38">
        <v>6.8046562457600634</v>
      </c>
      <c r="AE54" s="38">
        <v>6.993083669596075</v>
      </c>
      <c r="AF54" s="111">
        <v>7.1867288285786053</v>
      </c>
      <c r="AG54" s="53">
        <v>7.385736206772151</v>
      </c>
      <c r="AH54" s="38">
        <v>7.5902542891428233</v>
      </c>
      <c r="AI54" s="38">
        <v>7.8004356723470805</v>
      </c>
      <c r="AJ54" s="111">
        <v>8.0164371785884612</v>
      </c>
      <c r="AL54" s="84">
        <v>0.3588041242246629</v>
      </c>
      <c r="AO54" s="53">
        <v>4.1068842376311974</v>
      </c>
      <c r="AP54" s="38">
        <v>4.1988784445541363</v>
      </c>
      <c r="AQ54" s="38">
        <v>4.292933321712149</v>
      </c>
      <c r="AR54" s="111">
        <v>4.3890950281185006</v>
      </c>
      <c r="AS54" s="42">
        <v>4.4874107567483552</v>
      </c>
      <c r="AT54" s="112"/>
      <c r="AV54" s="84">
        <v>4.1988784445541354</v>
      </c>
      <c r="AW54" s="84">
        <v>4.29</v>
      </c>
      <c r="AX54" s="84">
        <v>4.3899999999999997</v>
      </c>
      <c r="AY54" s="36">
        <v>-1.370520740122223</v>
      </c>
      <c r="AZ54" s="36">
        <v>-1.4302011030804174</v>
      </c>
      <c r="BA54" s="36">
        <v>-1.4920208093577774</v>
      </c>
      <c r="BB54" s="45">
        <v>-1.5560500023236328</v>
      </c>
      <c r="BD54" s="36">
        <v>-4.5115632885431305</v>
      </c>
      <c r="BE54" s="36">
        <v>-4.6364927805307783</v>
      </c>
      <c r="BF54" s="36">
        <v>-0.56600324479388942</v>
      </c>
      <c r="BG54" s="36">
        <v>-0.60682580954759135</v>
      </c>
      <c r="BI54" s="46">
        <v>4.1068842376311974</v>
      </c>
      <c r="BJ54" s="46">
        <v>4.1988784445541354</v>
      </c>
      <c r="BK54" s="46">
        <v>9.4054877158013639E-2</v>
      </c>
      <c r="BL54" s="46">
        <v>9.9095028118500572E-2</v>
      </c>
      <c r="BM54" s="46">
        <v>9.7410756748355531E-2</v>
      </c>
    </row>
    <row r="55" spans="1:65" ht="12" x14ac:dyDescent="0.2">
      <c r="A55" s="84">
        <v>10</v>
      </c>
      <c r="C55" s="84" t="s">
        <v>112</v>
      </c>
      <c r="E55" s="59" t="s">
        <v>51</v>
      </c>
      <c r="F55" s="38"/>
      <c r="G55" s="39"/>
      <c r="H55" s="39"/>
      <c r="I55" s="39"/>
      <c r="J55" s="40"/>
      <c r="K55" s="39"/>
      <c r="L55" s="41"/>
      <c r="M55" s="42"/>
      <c r="N55" s="42"/>
      <c r="O55" s="43"/>
      <c r="P55" s="41"/>
      <c r="Q55" s="42"/>
      <c r="R55" s="42"/>
      <c r="S55" s="43"/>
      <c r="T55" s="41"/>
      <c r="U55" s="42"/>
      <c r="V55" s="42"/>
      <c r="W55" s="43"/>
      <c r="X55" s="44"/>
      <c r="Y55" s="106"/>
      <c r="Z55" s="69"/>
      <c r="AA55" s="69"/>
      <c r="AB55" s="107"/>
      <c r="AC55" s="106"/>
      <c r="AD55" s="69"/>
      <c r="AE55" s="69"/>
      <c r="AF55" s="107"/>
      <c r="AG55" s="106"/>
      <c r="AH55" s="69"/>
      <c r="AI55" s="69"/>
      <c r="AJ55" s="107"/>
      <c r="AK55" s="42"/>
      <c r="AL55" s="42"/>
      <c r="AM55" s="42"/>
      <c r="AN55" s="42"/>
      <c r="AO55" s="41"/>
      <c r="AP55" s="42"/>
      <c r="AQ55" s="42"/>
      <c r="AR55" s="43"/>
      <c r="AS55" s="42"/>
      <c r="AT55" s="41"/>
      <c r="AU55" s="42"/>
      <c r="AV55" s="42"/>
      <c r="AW55" s="42"/>
      <c r="AX55" s="42"/>
      <c r="AY55" s="36"/>
      <c r="AZ55" s="36"/>
      <c r="BA55" s="36"/>
      <c r="BB55" s="45"/>
      <c r="BC55" s="42"/>
      <c r="BD55" s="36"/>
      <c r="BE55" s="36"/>
      <c r="BF55" s="36"/>
      <c r="BG55" s="36"/>
      <c r="BI55" s="46">
        <v>0</v>
      </c>
      <c r="BJ55" s="46">
        <v>0</v>
      </c>
      <c r="BK55" s="46">
        <v>0</v>
      </c>
      <c r="BL55" s="46">
        <v>0</v>
      </c>
      <c r="BM55" s="46">
        <v>0</v>
      </c>
    </row>
    <row r="56" spans="1:65" ht="12" x14ac:dyDescent="0.2">
      <c r="A56" s="84">
        <v>10</v>
      </c>
      <c r="B56" s="84" t="s">
        <v>51</v>
      </c>
      <c r="C56" s="84" t="s">
        <v>112</v>
      </c>
      <c r="E56" s="37" t="s">
        <v>29</v>
      </c>
      <c r="F56" s="38" t="s">
        <v>30</v>
      </c>
      <c r="G56" s="39">
        <v>35.866827759724082</v>
      </c>
      <c r="H56" s="39">
        <v>36.670244701541897</v>
      </c>
      <c r="I56" s="39">
        <v>43.709969433851789</v>
      </c>
      <c r="J56" s="40">
        <v>0.19197375936828392</v>
      </c>
      <c r="K56" s="39"/>
      <c r="L56" s="41">
        <v>43.709969433851789</v>
      </c>
      <c r="M56" s="42">
        <v>44.920340191596303</v>
      </c>
      <c r="N56" s="42">
        <v>46.164227270449658</v>
      </c>
      <c r="O56" s="43">
        <v>47.442558769321636</v>
      </c>
      <c r="P56" s="41">
        <v>46.172959855439345</v>
      </c>
      <c r="Q56" s="42">
        <v>47.451533167921525</v>
      </c>
      <c r="R56" s="42">
        <v>48.765511395326001</v>
      </c>
      <c r="S56" s="43">
        <v>50.115874933527124</v>
      </c>
      <c r="T56" s="41">
        <v>55.303469181287774</v>
      </c>
      <c r="U56" s="42">
        <v>56.834875008513414</v>
      </c>
      <c r="V56" s="42">
        <v>58.408686924224625</v>
      </c>
      <c r="W56" s="43">
        <v>60.026079193471645</v>
      </c>
      <c r="X56" s="44">
        <v>35.869999999999997</v>
      </c>
      <c r="Y56" s="41">
        <v>39.403274523927514</v>
      </c>
      <c r="Z56" s="42">
        <v>43.104723813994852</v>
      </c>
      <c r="AA56" s="42">
        <v>46.164227270449658</v>
      </c>
      <c r="AB56" s="43">
        <v>47.442558769321636</v>
      </c>
      <c r="AC56" s="41">
        <v>46.172959855439345</v>
      </c>
      <c r="AD56" s="42">
        <v>47.451533167921525</v>
      </c>
      <c r="AE56" s="42">
        <v>48.765511395326001</v>
      </c>
      <c r="AF56" s="43">
        <v>50.115874933527124</v>
      </c>
      <c r="AG56" s="41">
        <v>54.663972630401609</v>
      </c>
      <c r="AH56" s="42">
        <v>56.834875008513414</v>
      </c>
      <c r="AI56" s="42">
        <v>58.408686924224625</v>
      </c>
      <c r="AJ56" s="43">
        <v>60.026079193471645</v>
      </c>
      <c r="AK56" s="42"/>
      <c r="AL56" s="47"/>
      <c r="AM56" s="42"/>
      <c r="AN56" s="42"/>
      <c r="AO56" s="41">
        <v>33.560656271183142</v>
      </c>
      <c r="AP56" s="42">
        <v>34.312414971657653</v>
      </c>
      <c r="AQ56" s="42">
        <v>35.081013067022781</v>
      </c>
      <c r="AR56" s="43">
        <v>35.866827759724082</v>
      </c>
      <c r="AS56" s="42">
        <v>36.670244701541897</v>
      </c>
      <c r="AT56" s="41"/>
      <c r="AU56" s="42"/>
      <c r="AV56" s="42">
        <v>34.312414971657653</v>
      </c>
      <c r="AW56" s="42">
        <v>35.08</v>
      </c>
      <c r="AX56" s="42">
        <v>35.869999999999997</v>
      </c>
      <c r="AY56" s="36">
        <v>-10.149313162668648</v>
      </c>
      <c r="AZ56" s="36">
        <v>-10.60792521993865</v>
      </c>
      <c r="BA56" s="36">
        <v>-11.083214203426877</v>
      </c>
      <c r="BB56" s="45">
        <v>-11.575731009597554</v>
      </c>
      <c r="BC56" s="42"/>
      <c r="BD56" s="36">
        <v>-39.403274523927514</v>
      </c>
      <c r="BE56" s="36">
        <v>-43.104723813994852</v>
      </c>
      <c r="BF56" s="36">
        <v>-11.851812298792005</v>
      </c>
      <c r="BG56" s="36">
        <v>-12.362558769321637</v>
      </c>
      <c r="BI56" s="46">
        <v>33.560656271183142</v>
      </c>
      <c r="BJ56" s="46">
        <v>34.312414971657653</v>
      </c>
      <c r="BK56" s="46">
        <v>0.76859809536512813</v>
      </c>
      <c r="BL56" s="46">
        <v>0.78682775972408336</v>
      </c>
      <c r="BM56" s="46">
        <v>0.80024470154189942</v>
      </c>
    </row>
    <row r="57" spans="1:65" ht="12" x14ac:dyDescent="0.2">
      <c r="A57" s="84">
        <v>10</v>
      </c>
      <c r="B57" s="84" t="s">
        <v>51</v>
      </c>
      <c r="C57" s="84" t="s">
        <v>112</v>
      </c>
      <c r="D57" s="108"/>
      <c r="E57" s="37" t="s">
        <v>31</v>
      </c>
      <c r="F57" s="100"/>
      <c r="G57" s="39">
        <v>4.3890950281185006</v>
      </c>
      <c r="H57" s="39">
        <v>4.4874107567483552</v>
      </c>
      <c r="I57" s="39">
        <v>5.4774049777534204</v>
      </c>
      <c r="J57" s="40">
        <v>0.22061591297749389</v>
      </c>
      <c r="K57" s="39"/>
      <c r="L57" s="53">
        <v>5.4774049777534204</v>
      </c>
      <c r="M57" s="38">
        <v>5.6290795476345536</v>
      </c>
      <c r="N57" s="38">
        <v>5.7849541310699264</v>
      </c>
      <c r="O57" s="111">
        <v>5.9451450304421334</v>
      </c>
      <c r="P57" s="53">
        <v>6.6213059661040701</v>
      </c>
      <c r="Q57" s="38">
        <v>6.8046562457600634</v>
      </c>
      <c r="R57" s="38">
        <v>6.993083669596075</v>
      </c>
      <c r="S57" s="111">
        <v>7.1867288285786053</v>
      </c>
      <c r="T57" s="53">
        <v>7.9899592169968283</v>
      </c>
      <c r="U57" s="38">
        <v>8.2112088110158634</v>
      </c>
      <c r="V57" s="38">
        <v>8.4385850173897481</v>
      </c>
      <c r="W57" s="111">
        <v>8.6722574878600476</v>
      </c>
      <c r="X57" s="44">
        <v>4.3899999999999997</v>
      </c>
      <c r="Y57" s="53">
        <v>4.5115632885431234</v>
      </c>
      <c r="Z57" s="38">
        <v>4.636492780530757</v>
      </c>
      <c r="AA57" s="38">
        <v>5.5816068527384051</v>
      </c>
      <c r="AB57" s="111">
        <v>5.9451450304421334</v>
      </c>
      <c r="AC57" s="53">
        <v>6.1097717686577031</v>
      </c>
      <c r="AD57" s="38">
        <v>6.8046562457600634</v>
      </c>
      <c r="AE57" s="38">
        <v>6.993083669596075</v>
      </c>
      <c r="AF57" s="111">
        <v>7.1867288285786053</v>
      </c>
      <c r="AG57" s="53">
        <v>7.385736206772151</v>
      </c>
      <c r="AH57" s="38">
        <v>8.2112088110158634</v>
      </c>
      <c r="AI57" s="38">
        <v>8.4385850173897481</v>
      </c>
      <c r="AJ57" s="111">
        <v>8.6722574878600476</v>
      </c>
      <c r="AL57" s="84">
        <v>0.3588041242246629</v>
      </c>
      <c r="AO57" s="53">
        <v>4.1068842376311974</v>
      </c>
      <c r="AP57" s="38">
        <v>4.1988784445541363</v>
      </c>
      <c r="AQ57" s="38">
        <v>4.292933321712149</v>
      </c>
      <c r="AR57" s="111">
        <v>4.3890950281185006</v>
      </c>
      <c r="AS57" s="42">
        <v>4.4874107567483552</v>
      </c>
      <c r="AT57" s="112"/>
      <c r="AV57" s="84">
        <v>4.1988784445541363</v>
      </c>
      <c r="AW57" s="84">
        <v>4.29</v>
      </c>
      <c r="AX57" s="84">
        <v>4.3899999999999997</v>
      </c>
      <c r="AY57" s="36">
        <v>-1.370520740122223</v>
      </c>
      <c r="AZ57" s="36">
        <v>-1.4302011030804174</v>
      </c>
      <c r="BA57" s="36">
        <v>-1.4920208093577774</v>
      </c>
      <c r="BB57" s="45">
        <v>-1.5560500023236328</v>
      </c>
      <c r="BD57" s="36">
        <v>-4.5115632885431234</v>
      </c>
      <c r="BE57" s="36">
        <v>-4.636492780530757</v>
      </c>
      <c r="BF57" s="36">
        <v>-1.3827284081842688</v>
      </c>
      <c r="BG57" s="36">
        <v>-1.6551450304421333</v>
      </c>
      <c r="BI57" s="46">
        <v>4.1068842376311974</v>
      </c>
      <c r="BJ57" s="46">
        <v>4.1988784445541363</v>
      </c>
      <c r="BK57" s="46">
        <v>9.4054877158012751E-2</v>
      </c>
      <c r="BL57" s="46">
        <v>9.9095028118500572E-2</v>
      </c>
      <c r="BM57" s="46">
        <v>9.7410756748355531E-2</v>
      </c>
    </row>
    <row r="58" spans="1:65" ht="12" x14ac:dyDescent="0.2">
      <c r="A58" s="84">
        <v>11</v>
      </c>
      <c r="C58" s="84" t="s">
        <v>113</v>
      </c>
      <c r="D58" s="108">
        <v>11</v>
      </c>
      <c r="E58" s="103" t="s">
        <v>52</v>
      </c>
      <c r="F58" s="38"/>
      <c r="G58" s="39">
        <v>0</v>
      </c>
      <c r="H58" s="39">
        <v>0</v>
      </c>
      <c r="I58" s="39">
        <v>0</v>
      </c>
      <c r="J58" s="40" t="s">
        <v>103</v>
      </c>
      <c r="K58" s="39"/>
      <c r="L58" s="41"/>
      <c r="M58" s="42"/>
      <c r="N58" s="42"/>
      <c r="O58" s="43"/>
      <c r="P58" s="41"/>
      <c r="Q58" s="42"/>
      <c r="R58" s="42"/>
      <c r="S58" s="43"/>
      <c r="T58" s="41"/>
      <c r="U58" s="42"/>
      <c r="V58" s="42"/>
      <c r="W58" s="43"/>
      <c r="X58" s="44"/>
      <c r="Y58" s="106"/>
      <c r="Z58" s="69"/>
      <c r="AA58" s="69"/>
      <c r="AB58" s="107"/>
      <c r="AC58" s="106"/>
      <c r="AD58" s="69"/>
      <c r="AE58" s="69"/>
      <c r="AF58" s="107"/>
      <c r="AG58" s="106"/>
      <c r="AH58" s="69"/>
      <c r="AI58" s="69"/>
      <c r="AJ58" s="107"/>
      <c r="AK58" s="42"/>
      <c r="AL58" s="42"/>
      <c r="AM58" s="42"/>
      <c r="AN58" s="42"/>
      <c r="AO58" s="41"/>
      <c r="AP58" s="42"/>
      <c r="AQ58" s="42"/>
      <c r="AR58" s="43"/>
      <c r="AS58" s="42" t="s">
        <v>103</v>
      </c>
      <c r="AT58" s="41"/>
      <c r="AU58" s="42"/>
      <c r="AV58" s="42"/>
      <c r="AW58" s="42"/>
      <c r="AX58" s="42"/>
      <c r="AY58" s="36">
        <v>0</v>
      </c>
      <c r="AZ58" s="36">
        <v>0</v>
      </c>
      <c r="BA58" s="36">
        <v>0</v>
      </c>
      <c r="BB58" s="45">
        <v>0</v>
      </c>
      <c r="BC58" s="42"/>
      <c r="BD58" s="36">
        <v>0</v>
      </c>
      <c r="BE58" s="36">
        <v>0</v>
      </c>
      <c r="BF58" s="36">
        <v>0</v>
      </c>
      <c r="BG58" s="36">
        <v>0</v>
      </c>
      <c r="BI58" s="46">
        <v>0</v>
      </c>
      <c r="BJ58" s="46">
        <v>0</v>
      </c>
      <c r="BK58" s="46">
        <v>0</v>
      </c>
      <c r="BL58" s="46">
        <v>0</v>
      </c>
      <c r="BM58" s="46">
        <v>0</v>
      </c>
    </row>
    <row r="59" spans="1:65" ht="12" x14ac:dyDescent="0.2">
      <c r="A59" s="84">
        <v>11</v>
      </c>
      <c r="B59" s="84" t="s">
        <v>52</v>
      </c>
      <c r="C59" s="84" t="s">
        <v>113</v>
      </c>
      <c r="D59" s="108">
        <v>11</v>
      </c>
      <c r="E59" s="37" t="s">
        <v>29</v>
      </c>
      <c r="F59" s="38" t="s">
        <v>30</v>
      </c>
      <c r="G59" s="39">
        <v>12.925604538791614</v>
      </c>
      <c r="H59" s="39">
        <v>13.215138080460546</v>
      </c>
      <c r="I59" s="39">
        <v>15.188299074108478</v>
      </c>
      <c r="J59" s="40">
        <v>0.14931066036800483</v>
      </c>
      <c r="K59" s="39"/>
      <c r="L59" s="41">
        <v>15.188299074108478</v>
      </c>
      <c r="M59" s="42">
        <v>15.608877566779341</v>
      </c>
      <c r="N59" s="42">
        <v>16.041102279190429</v>
      </c>
      <c r="O59" s="43">
        <v>16.485295706278119</v>
      </c>
      <c r="P59" s="41">
        <v>18.499252887707282</v>
      </c>
      <c r="Q59" s="42">
        <v>19.011514850491007</v>
      </c>
      <c r="R59" s="42">
        <v>19.5379618357785</v>
      </c>
      <c r="S59" s="43">
        <v>20.078986640376968</v>
      </c>
      <c r="T59" s="41">
        <v>28.042010367589295</v>
      </c>
      <c r="U59" s="42">
        <v>28.818520389831779</v>
      </c>
      <c r="V59" s="42">
        <v>29.616532715466171</v>
      </c>
      <c r="W59" s="43">
        <v>30.436642763788957</v>
      </c>
      <c r="X59" s="44">
        <v>13.22</v>
      </c>
      <c r="Y59" s="41">
        <v>15.188299074108478</v>
      </c>
      <c r="Z59" s="42">
        <v>15.608877566779341</v>
      </c>
      <c r="AA59" s="42">
        <v>16.041102279190429</v>
      </c>
      <c r="AB59" s="43">
        <v>16.485295706278119</v>
      </c>
      <c r="AC59" s="41">
        <v>18.499252887707282</v>
      </c>
      <c r="AD59" s="42">
        <v>19.011514850491007</v>
      </c>
      <c r="AE59" s="42">
        <v>19.5379618357785</v>
      </c>
      <c r="AF59" s="43">
        <v>20.078986640376968</v>
      </c>
      <c r="AG59" s="41">
        <v>23.795334241917107</v>
      </c>
      <c r="AH59" s="42">
        <v>27.702103920367026</v>
      </c>
      <c r="AI59" s="42">
        <v>29.616532715466171</v>
      </c>
      <c r="AJ59" s="43">
        <v>30.436642763788957</v>
      </c>
      <c r="AK59" s="42"/>
      <c r="AL59" s="47"/>
      <c r="AM59" s="42"/>
      <c r="AN59" s="42"/>
      <c r="AO59" s="41">
        <v>12.094511784807121</v>
      </c>
      <c r="AP59" s="42">
        <v>12.365428848786799</v>
      </c>
      <c r="AQ59" s="42">
        <v>12.642414454999624</v>
      </c>
      <c r="AR59" s="43">
        <v>12.925604538791614</v>
      </c>
      <c r="AS59" s="42">
        <v>13.215138080460546</v>
      </c>
      <c r="AT59" s="41"/>
      <c r="AU59" s="42"/>
      <c r="AV59" s="42">
        <v>13.55</v>
      </c>
      <c r="AW59" s="42">
        <v>12.93</v>
      </c>
      <c r="AX59" s="42">
        <v>13.22</v>
      </c>
      <c r="AY59" s="36">
        <v>-3.0937872893013569</v>
      </c>
      <c r="AZ59" s="36">
        <v>-3.2434487179925426</v>
      </c>
      <c r="BA59" s="36">
        <v>-3.3986878241908052</v>
      </c>
      <c r="BB59" s="45">
        <v>-3.5596911674865055</v>
      </c>
      <c r="BC59" s="42"/>
      <c r="BD59" s="36">
        <v>-15.188299074108478</v>
      </c>
      <c r="BE59" s="36">
        <v>-15.608877566779341</v>
      </c>
      <c r="BF59" s="36">
        <v>-2.4911022791904287</v>
      </c>
      <c r="BG59" s="36">
        <v>-3.5552957062781196</v>
      </c>
      <c r="BI59" s="46">
        <v>13.55</v>
      </c>
      <c r="BJ59" s="46">
        <v>13.55</v>
      </c>
      <c r="BK59" s="46">
        <v>0</v>
      </c>
      <c r="BL59" s="46">
        <v>0.62000000000000099</v>
      </c>
      <c r="BM59" s="46">
        <v>0.33000000000000007</v>
      </c>
    </row>
    <row r="60" spans="1:65" ht="12" x14ac:dyDescent="0.2">
      <c r="A60" s="84">
        <v>11</v>
      </c>
      <c r="B60" s="84" t="s">
        <v>52</v>
      </c>
      <c r="C60" s="84" t="s">
        <v>113</v>
      </c>
      <c r="D60" s="84">
        <v>11</v>
      </c>
      <c r="E60" s="37" t="s">
        <v>31</v>
      </c>
      <c r="F60" s="100"/>
      <c r="G60" s="39">
        <v>1.0543991045932302</v>
      </c>
      <c r="H60" s="39">
        <v>1.0780176445361185</v>
      </c>
      <c r="I60" s="39">
        <v>1.7337778103822266</v>
      </c>
      <c r="J60" s="40">
        <v>0.60830188556727016</v>
      </c>
      <c r="K60" s="39"/>
      <c r="L60" s="53">
        <v>1.7337778103822266</v>
      </c>
      <c r="M60" s="38">
        <v>1.7817877721665449</v>
      </c>
      <c r="N60" s="38">
        <v>1.831127175599458</v>
      </c>
      <c r="O60" s="111">
        <v>1.8818328341886492</v>
      </c>
      <c r="P60" s="53">
        <v>2.095969833007608</v>
      </c>
      <c r="Q60" s="38">
        <v>2.1540092374694724</v>
      </c>
      <c r="R60" s="38">
        <v>2.2136558084168647</v>
      </c>
      <c r="S60" s="111">
        <v>2.2749540498231835</v>
      </c>
      <c r="T60" s="53">
        <v>2.5292927590462693</v>
      </c>
      <c r="U60" s="38">
        <v>2.5993312887679032</v>
      </c>
      <c r="V60" s="38">
        <v>2.6713092522019934</v>
      </c>
      <c r="W60" s="111">
        <v>2.7452803541184729</v>
      </c>
      <c r="X60" s="44">
        <v>1.08</v>
      </c>
      <c r="Y60" s="53">
        <v>1.7337778103822266</v>
      </c>
      <c r="Z60" s="38">
        <v>1.7817877721665449</v>
      </c>
      <c r="AA60" s="38">
        <v>1.831127175599458</v>
      </c>
      <c r="AB60" s="111">
        <v>1.8818328341886492</v>
      </c>
      <c r="AC60" s="53">
        <v>2.095969833007608</v>
      </c>
      <c r="AD60" s="38">
        <v>2.1540092374694724</v>
      </c>
      <c r="AE60" s="38">
        <v>2.2136558084168647</v>
      </c>
      <c r="AF60" s="111">
        <v>2.2749540498231835</v>
      </c>
      <c r="AG60" s="53">
        <v>2.3379496980193122</v>
      </c>
      <c r="AH60" s="38">
        <v>2.4026897558187725</v>
      </c>
      <c r="AI60" s="38">
        <v>2.6713092522019934</v>
      </c>
      <c r="AJ60" s="111">
        <v>2.7452803541184729</v>
      </c>
      <c r="AL60" s="84">
        <v>0.64987701512875162</v>
      </c>
      <c r="AO60" s="53">
        <v>0.98660316878185239</v>
      </c>
      <c r="AP60" s="38">
        <v>1.0087030797625658</v>
      </c>
      <c r="AQ60" s="38">
        <v>1.0312980287492473</v>
      </c>
      <c r="AR60" s="111">
        <v>1.0543991045932302</v>
      </c>
      <c r="AS60" s="42">
        <v>1.0780176445361185</v>
      </c>
      <c r="AT60" s="112"/>
      <c r="AV60" s="84">
        <v>1.0087030797625658</v>
      </c>
      <c r="AW60" s="84">
        <v>1.03</v>
      </c>
      <c r="AX60" s="84">
        <v>1.08</v>
      </c>
      <c r="AY60" s="36">
        <v>-0.74717464160037417</v>
      </c>
      <c r="AZ60" s="36">
        <v>-0.77308469240397915</v>
      </c>
      <c r="BA60" s="36">
        <v>-0.79982914685021078</v>
      </c>
      <c r="BB60" s="45">
        <v>-0.82743372959541905</v>
      </c>
      <c r="BD60" s="36">
        <v>-1.7337778103822266</v>
      </c>
      <c r="BE60" s="36">
        <v>-1.7817877721665449</v>
      </c>
      <c r="BF60" s="36">
        <v>-0.82242409583689224</v>
      </c>
      <c r="BG60" s="36">
        <v>-0.85183283418864919</v>
      </c>
      <c r="BI60" s="46">
        <v>0.98660316878185239</v>
      </c>
      <c r="BJ60" s="46">
        <v>1.0087030797625658</v>
      </c>
      <c r="BK60" s="46">
        <v>2.2594948986681462E-2</v>
      </c>
      <c r="BL60" s="46">
        <v>2.4399104593230359E-2</v>
      </c>
      <c r="BM60" s="46">
        <v>-1.982355463881369E-3</v>
      </c>
    </row>
    <row r="61" spans="1:65" ht="12" x14ac:dyDescent="0.2">
      <c r="A61" s="84">
        <v>12</v>
      </c>
      <c r="C61" s="84" t="s">
        <v>114</v>
      </c>
      <c r="D61" s="84">
        <v>12</v>
      </c>
      <c r="E61" s="103" t="s">
        <v>53</v>
      </c>
      <c r="F61" s="38"/>
      <c r="G61" s="39">
        <v>0</v>
      </c>
      <c r="H61" s="39">
        <v>0</v>
      </c>
      <c r="I61" s="39">
        <v>0</v>
      </c>
      <c r="J61" s="40" t="s">
        <v>103</v>
      </c>
      <c r="K61" s="39"/>
      <c r="L61" s="41"/>
      <c r="M61" s="42"/>
      <c r="N61" s="42"/>
      <c r="O61" s="43"/>
      <c r="P61" s="41"/>
      <c r="Q61" s="42"/>
      <c r="R61" s="42"/>
      <c r="S61" s="43"/>
      <c r="T61" s="41"/>
      <c r="U61" s="42"/>
      <c r="V61" s="42"/>
      <c r="W61" s="43"/>
      <c r="X61" s="44"/>
      <c r="Y61" s="106"/>
      <c r="Z61" s="69"/>
      <c r="AA61" s="69"/>
      <c r="AB61" s="107"/>
      <c r="AC61" s="106"/>
      <c r="AD61" s="69"/>
      <c r="AE61" s="69"/>
      <c r="AF61" s="107"/>
      <c r="AG61" s="106"/>
      <c r="AH61" s="69"/>
      <c r="AI61" s="69"/>
      <c r="AJ61" s="107"/>
      <c r="AK61" s="42"/>
      <c r="AL61" s="42"/>
      <c r="AM61" s="42"/>
      <c r="AN61" s="42"/>
      <c r="AO61" s="41"/>
      <c r="AP61" s="42"/>
      <c r="AQ61" s="42"/>
      <c r="AR61" s="43"/>
      <c r="AS61" s="42" t="s">
        <v>103</v>
      </c>
      <c r="AT61" s="41"/>
      <c r="AU61" s="42"/>
      <c r="AV61" s="42"/>
      <c r="AW61" s="42"/>
      <c r="AX61" s="42"/>
      <c r="AY61" s="36">
        <v>0</v>
      </c>
      <c r="AZ61" s="36">
        <v>0</v>
      </c>
      <c r="BA61" s="36">
        <v>0</v>
      </c>
      <c r="BB61" s="45">
        <v>0</v>
      </c>
      <c r="BC61" s="42"/>
      <c r="BD61" s="36">
        <v>0</v>
      </c>
      <c r="BE61" s="36">
        <v>0</v>
      </c>
      <c r="BF61" s="36">
        <v>0</v>
      </c>
      <c r="BG61" s="36">
        <v>0</v>
      </c>
      <c r="BI61" s="46">
        <v>0</v>
      </c>
      <c r="BJ61" s="46">
        <v>0</v>
      </c>
      <c r="BK61" s="46">
        <v>0</v>
      </c>
      <c r="BL61" s="46">
        <v>0</v>
      </c>
      <c r="BM61" s="46">
        <v>0</v>
      </c>
    </row>
    <row r="62" spans="1:65" ht="12" x14ac:dyDescent="0.2">
      <c r="A62" s="84">
        <v>12</v>
      </c>
      <c r="B62" s="84" t="s">
        <v>53</v>
      </c>
      <c r="C62" s="84" t="s">
        <v>114</v>
      </c>
      <c r="D62" s="84">
        <v>12</v>
      </c>
      <c r="E62" s="37" t="s">
        <v>29</v>
      </c>
      <c r="F62" s="38" t="s">
        <v>30</v>
      </c>
      <c r="G62" s="39">
        <v>6.6414532132341568</v>
      </c>
      <c r="H62" s="39">
        <v>6.7902217652106014</v>
      </c>
      <c r="I62" s="39">
        <v>7.8405662906364295</v>
      </c>
      <c r="J62" s="40">
        <v>0.15468486328491088</v>
      </c>
      <c r="K62" s="39"/>
      <c r="L62" s="41">
        <v>7.8405662906364295</v>
      </c>
      <c r="M62" s="42">
        <v>8.0576790519872539</v>
      </c>
      <c r="N62" s="42">
        <v>8.2808038728493489</v>
      </c>
      <c r="O62" s="43">
        <v>8.5101072328867495</v>
      </c>
      <c r="P62" s="41">
        <v>11.356297646626555</v>
      </c>
      <c r="Q62" s="42">
        <v>11.670764363619368</v>
      </c>
      <c r="R62" s="42">
        <v>11.993938964041567</v>
      </c>
      <c r="S62" s="43">
        <v>12.326062577493591</v>
      </c>
      <c r="T62" s="41">
        <v>14.522235476228907</v>
      </c>
      <c r="U62" s="42">
        <v>14.924370032376512</v>
      </c>
      <c r="V62" s="42">
        <v>15.337640078064464</v>
      </c>
      <c r="W62" s="43">
        <v>15.762353965622623</v>
      </c>
      <c r="X62" s="44">
        <v>6.79</v>
      </c>
      <c r="Y62" s="41">
        <v>7.8405662906364295</v>
      </c>
      <c r="Z62" s="42">
        <v>8.0576790519872539</v>
      </c>
      <c r="AA62" s="42">
        <v>8.2808038728493489</v>
      </c>
      <c r="AB62" s="43">
        <v>8.5101072328867495</v>
      </c>
      <c r="AC62" s="41">
        <v>11.356297646626555</v>
      </c>
      <c r="AD62" s="42">
        <v>11.670764363619368</v>
      </c>
      <c r="AE62" s="42">
        <v>11.993938964041567</v>
      </c>
      <c r="AF62" s="43">
        <v>12.326062577493591</v>
      </c>
      <c r="AG62" s="41">
        <v>14.522235476228907</v>
      </c>
      <c r="AH62" s="42">
        <v>14.924370032376512</v>
      </c>
      <c r="AI62" s="42">
        <v>15.337640078064464</v>
      </c>
      <c r="AJ62" s="43">
        <v>15.762353965622623</v>
      </c>
      <c r="AK62" s="42"/>
      <c r="AL62" s="47"/>
      <c r="AM62" s="42"/>
      <c r="AN62" s="42"/>
      <c r="AO62" s="41">
        <v>6.2144199069868078</v>
      </c>
      <c r="AP62" s="42">
        <v>6.3536229129033108</v>
      </c>
      <c r="AQ62" s="42">
        <v>6.4959440661523447</v>
      </c>
      <c r="AR62" s="43">
        <v>6.6414532132341568</v>
      </c>
      <c r="AS62" s="42">
        <v>6.7902217652106014</v>
      </c>
      <c r="AT62" s="41"/>
      <c r="AU62" s="42"/>
      <c r="AV62" s="42">
        <v>15.1</v>
      </c>
      <c r="AW62" s="42">
        <v>6.64</v>
      </c>
      <c r="AX62" s="42">
        <v>6.79</v>
      </c>
      <c r="AY62" s="36">
        <v>-1.6261463836496217</v>
      </c>
      <c r="AZ62" s="36">
        <v>-1.704056139083943</v>
      </c>
      <c r="BA62" s="36">
        <v>-1.7848598066970043</v>
      </c>
      <c r="BB62" s="45">
        <v>-1.8686540196525927</v>
      </c>
      <c r="BC62" s="42"/>
      <c r="BD62" s="36">
        <v>-7.8405662906364295</v>
      </c>
      <c r="BE62" s="36">
        <v>-8.0576790519872539</v>
      </c>
      <c r="BF62" s="36">
        <v>6.8191961271506507</v>
      </c>
      <c r="BG62" s="36">
        <v>-1.8701072328867498</v>
      </c>
      <c r="BI62" s="46">
        <v>15.1</v>
      </c>
      <c r="BJ62" s="46">
        <v>15.1</v>
      </c>
      <c r="BK62" s="46">
        <v>0</v>
      </c>
      <c r="BL62" s="46">
        <v>8.4600000000000009</v>
      </c>
      <c r="BM62" s="46">
        <v>8.3099999999999987</v>
      </c>
    </row>
    <row r="63" spans="1:65" ht="12" x14ac:dyDescent="0.2">
      <c r="A63" s="84">
        <v>12</v>
      </c>
      <c r="B63" s="84" t="s">
        <v>53</v>
      </c>
      <c r="C63" s="84" t="s">
        <v>114</v>
      </c>
      <c r="D63" s="84">
        <v>12</v>
      </c>
      <c r="E63" s="37" t="s">
        <v>31</v>
      </c>
      <c r="F63" s="100"/>
      <c r="G63" s="39">
        <v>0.92042680735596361</v>
      </c>
      <c r="H63" s="39">
        <v>0.94104436784073719</v>
      </c>
      <c r="I63" s="39">
        <v>1.1752824360495473</v>
      </c>
      <c r="J63" s="40">
        <v>0.24891288467756142</v>
      </c>
      <c r="K63" s="39"/>
      <c r="L63" s="53">
        <v>1.1752824360495473</v>
      </c>
      <c r="M63" s="38">
        <v>1.2078271280525439</v>
      </c>
      <c r="N63" s="38">
        <v>1.2412730136283212</v>
      </c>
      <c r="O63" s="111">
        <v>1.2756450476867474</v>
      </c>
      <c r="P63" s="53">
        <v>1.4207840162058933</v>
      </c>
      <c r="Q63" s="38">
        <v>1.4601268811989445</v>
      </c>
      <c r="R63" s="38">
        <v>1.5005591876610758</v>
      </c>
      <c r="S63" s="111">
        <v>1.5421111032660137</v>
      </c>
      <c r="T63" s="53">
        <v>1.7145051678303642</v>
      </c>
      <c r="U63" s="38">
        <v>1.7619814517541996</v>
      </c>
      <c r="V63" s="38">
        <v>1.8107723992774853</v>
      </c>
      <c r="W63" s="111">
        <v>1.8609144146896248</v>
      </c>
      <c r="X63" s="44">
        <v>0.94</v>
      </c>
      <c r="Y63" s="53">
        <v>1.1752824360495473</v>
      </c>
      <c r="Z63" s="38">
        <v>1.2078271280525439</v>
      </c>
      <c r="AA63" s="38">
        <v>1.2412730136283212</v>
      </c>
      <c r="AB63" s="111">
        <v>1.2756450476867474</v>
      </c>
      <c r="AC63" s="53">
        <v>1.4207840162058933</v>
      </c>
      <c r="AD63" s="38">
        <v>1.4601268811989445</v>
      </c>
      <c r="AE63" s="38">
        <v>1.5005591876610758</v>
      </c>
      <c r="AF63" s="111">
        <v>1.5421111032660137</v>
      </c>
      <c r="AG63" s="53">
        <v>1.7145051678303642</v>
      </c>
      <c r="AH63" s="38">
        <v>1.7619814517541996</v>
      </c>
      <c r="AI63" s="38">
        <v>1.8107723992774853</v>
      </c>
      <c r="AJ63" s="111">
        <v>1.8609144146896248</v>
      </c>
      <c r="AL63" s="84">
        <v>0.25832316758106189</v>
      </c>
      <c r="AO63" s="53">
        <v>0.86124504546073732</v>
      </c>
      <c r="AP63" s="38">
        <v>0.88053693447905779</v>
      </c>
      <c r="AQ63" s="38">
        <v>0.90026096181138859</v>
      </c>
      <c r="AR63" s="111">
        <v>0.92042680735596361</v>
      </c>
      <c r="AS63" s="42">
        <v>0.94104436784073719</v>
      </c>
      <c r="AT63" s="112"/>
      <c r="AV63" s="84">
        <v>0.88053693447905779</v>
      </c>
      <c r="AW63" s="84">
        <v>0.9</v>
      </c>
      <c r="AX63" s="84">
        <v>0.94</v>
      </c>
      <c r="AY63" s="36">
        <v>-0.31403739058880997</v>
      </c>
      <c r="AZ63" s="36">
        <v>-0.3272901935734861</v>
      </c>
      <c r="BA63" s="36">
        <v>-0.34101205181693262</v>
      </c>
      <c r="BB63" s="45">
        <v>-0.35521824033078375</v>
      </c>
      <c r="BD63" s="36">
        <v>-1.1752824360495473</v>
      </c>
      <c r="BE63" s="36">
        <v>-1.2078271280525439</v>
      </c>
      <c r="BF63" s="36">
        <v>-0.36073607914926342</v>
      </c>
      <c r="BG63" s="36">
        <v>-0.37564504768674734</v>
      </c>
      <c r="BI63" s="46">
        <v>0.86124504546073732</v>
      </c>
      <c r="BJ63" s="46">
        <v>0.88053693447905779</v>
      </c>
      <c r="BK63" s="46">
        <v>1.9724027332330918E-2</v>
      </c>
      <c r="BL63" s="46">
        <v>2.0426807355963805E-2</v>
      </c>
      <c r="BM63" s="46">
        <v>1.0443678407374701E-3</v>
      </c>
    </row>
    <row r="64" spans="1:65" ht="12" x14ac:dyDescent="0.2">
      <c r="A64" s="84">
        <v>12</v>
      </c>
      <c r="C64" s="84" t="s">
        <v>114</v>
      </c>
      <c r="D64" s="84" t="s">
        <v>54</v>
      </c>
      <c r="E64" s="103" t="s">
        <v>55</v>
      </c>
      <c r="F64" s="38"/>
      <c r="G64" s="39">
        <v>0</v>
      </c>
      <c r="H64" s="39">
        <v>0</v>
      </c>
      <c r="I64" s="39">
        <v>0</v>
      </c>
      <c r="J64" s="40" t="s">
        <v>103</v>
      </c>
      <c r="K64" s="39"/>
      <c r="L64" s="41"/>
      <c r="M64" s="42"/>
      <c r="N64" s="42"/>
      <c r="O64" s="43"/>
      <c r="P64" s="41"/>
      <c r="Q64" s="42"/>
      <c r="R64" s="42"/>
      <c r="S64" s="43"/>
      <c r="T64" s="41"/>
      <c r="U64" s="42"/>
      <c r="V64" s="42"/>
      <c r="W64" s="43"/>
      <c r="X64" s="44"/>
      <c r="Y64" s="106"/>
      <c r="Z64" s="69"/>
      <c r="AA64" s="69"/>
      <c r="AB64" s="107"/>
      <c r="AC64" s="106"/>
      <c r="AD64" s="69"/>
      <c r="AE64" s="69"/>
      <c r="AF64" s="107"/>
      <c r="AG64" s="106"/>
      <c r="AH64" s="69"/>
      <c r="AI64" s="69"/>
      <c r="AJ64" s="107"/>
      <c r="AK64" s="42"/>
      <c r="AL64" s="42"/>
      <c r="AM64" s="42"/>
      <c r="AN64" s="42"/>
      <c r="AO64" s="41"/>
      <c r="AP64" s="42"/>
      <c r="AQ64" s="42"/>
      <c r="AR64" s="43"/>
      <c r="AS64" s="42" t="s">
        <v>103</v>
      </c>
      <c r="AT64" s="41"/>
      <c r="AU64" s="42"/>
      <c r="AV64" s="42"/>
      <c r="AW64" s="42"/>
      <c r="AX64" s="42"/>
      <c r="AY64" s="36">
        <v>0</v>
      </c>
      <c r="AZ64" s="36">
        <v>0</v>
      </c>
      <c r="BA64" s="36">
        <v>0</v>
      </c>
      <c r="BB64" s="45">
        <v>0</v>
      </c>
      <c r="BC64" s="42"/>
      <c r="BD64" s="36">
        <v>0</v>
      </c>
      <c r="BE64" s="36">
        <v>0</v>
      </c>
      <c r="BF64" s="36">
        <v>0</v>
      </c>
      <c r="BG64" s="36">
        <v>0</v>
      </c>
      <c r="BI64" s="46">
        <v>0</v>
      </c>
      <c r="BJ64" s="46">
        <v>0</v>
      </c>
      <c r="BK64" s="46">
        <v>0</v>
      </c>
      <c r="BL64" s="46">
        <v>0</v>
      </c>
      <c r="BM64" s="46">
        <v>0</v>
      </c>
    </row>
    <row r="65" spans="1:65" ht="12" x14ac:dyDescent="0.2">
      <c r="A65" s="84">
        <v>12</v>
      </c>
      <c r="B65" s="84" t="s">
        <v>55</v>
      </c>
      <c r="C65" s="84" t="s">
        <v>114</v>
      </c>
      <c r="D65" s="84" t="s">
        <v>54</v>
      </c>
      <c r="E65" s="37" t="s">
        <v>29</v>
      </c>
      <c r="F65" s="38" t="s">
        <v>30</v>
      </c>
      <c r="G65" s="39">
        <v>18.838039236987751</v>
      </c>
      <c r="H65" s="39">
        <v>19.260011315896275</v>
      </c>
      <c r="I65" s="39">
        <v>25.255327407943362</v>
      </c>
      <c r="J65" s="40">
        <v>0.31128310330216918</v>
      </c>
      <c r="K65" s="39"/>
      <c r="L65" s="41">
        <v>25.255327407943362</v>
      </c>
      <c r="M65" s="42">
        <v>25.954671520231027</v>
      </c>
      <c r="N65" s="42">
        <v>26.673381138239186</v>
      </c>
      <c r="O65" s="43">
        <v>27.411992511298056</v>
      </c>
      <c r="P65" s="41">
        <v>30.073889412080678</v>
      </c>
      <c r="Q65" s="42">
        <v>30.906664103701345</v>
      </c>
      <c r="R65" s="42">
        <v>31.762499121091693</v>
      </c>
      <c r="S65" s="43">
        <v>32.642033026674369</v>
      </c>
      <c r="T65" s="41">
        <v>41.805088716596984</v>
      </c>
      <c r="U65" s="42">
        <v>42.962711509814866</v>
      </c>
      <c r="V65" s="42">
        <v>44.152389982676489</v>
      </c>
      <c r="W65" s="43">
        <v>45.375011787535854</v>
      </c>
      <c r="X65" s="44">
        <v>19.260000000000002</v>
      </c>
      <c r="Y65" s="41">
        <v>22.333327776159578</v>
      </c>
      <c r="Z65" s="42">
        <v>25.562093954173463</v>
      </c>
      <c r="AA65" s="42">
        <v>26.673381138239186</v>
      </c>
      <c r="AB65" s="43">
        <v>27.411992511298056</v>
      </c>
      <c r="AC65" s="41">
        <v>30.073889412080678</v>
      </c>
      <c r="AD65" s="42">
        <v>30.906664103701345</v>
      </c>
      <c r="AE65" s="42">
        <v>31.762499121091693</v>
      </c>
      <c r="AF65" s="43">
        <v>32.642033026674369</v>
      </c>
      <c r="AG65" s="41">
        <v>36.706263369179908</v>
      </c>
      <c r="AH65" s="42">
        <v>40.970548993610983</v>
      </c>
      <c r="AI65" s="42">
        <v>44.152389982676489</v>
      </c>
      <c r="AJ65" s="43">
        <v>45.375011787535854</v>
      </c>
      <c r="AK65" s="42"/>
      <c r="AL65" s="47"/>
      <c r="AM65" s="42"/>
      <c r="AN65" s="42"/>
      <c r="AO65" s="41">
        <v>17.626787735199215</v>
      </c>
      <c r="AP65" s="42">
        <v>18.021627780467675</v>
      </c>
      <c r="AQ65" s="42">
        <v>18.425312242750149</v>
      </c>
      <c r="AR65" s="43">
        <v>18.838039236987751</v>
      </c>
      <c r="AS65" s="42">
        <v>19.260011315896275</v>
      </c>
      <c r="AT65" s="41"/>
      <c r="AU65" s="42"/>
      <c r="AV65" s="42">
        <v>24.83</v>
      </c>
      <c r="AW65" s="42">
        <v>18.84</v>
      </c>
      <c r="AX65" s="42">
        <v>19.260000000000002</v>
      </c>
      <c r="AY65" s="36">
        <v>-7.6285396727441466</v>
      </c>
      <c r="AZ65" s="36">
        <v>-7.9330437397633524</v>
      </c>
      <c r="BA65" s="36">
        <v>-8.2480688954890375</v>
      </c>
      <c r="BB65" s="45">
        <v>-8.5739532743103055</v>
      </c>
      <c r="BC65" s="42"/>
      <c r="BD65" s="36">
        <v>-22.333327776159578</v>
      </c>
      <c r="BE65" s="36">
        <v>-25.562093954173463</v>
      </c>
      <c r="BF65" s="36">
        <v>-1.843381138239188</v>
      </c>
      <c r="BG65" s="36">
        <v>-8.5719925112980562</v>
      </c>
      <c r="BI65" s="46">
        <v>24.83</v>
      </c>
      <c r="BJ65" s="46">
        <v>24.83</v>
      </c>
      <c r="BK65" s="46">
        <v>0</v>
      </c>
      <c r="BL65" s="46">
        <v>5.9899999999999984</v>
      </c>
      <c r="BM65" s="46">
        <v>5.5699999999999967</v>
      </c>
    </row>
    <row r="66" spans="1:65" ht="12" x14ac:dyDescent="0.2">
      <c r="A66" s="84">
        <v>12</v>
      </c>
      <c r="B66" s="84" t="s">
        <v>55</v>
      </c>
      <c r="C66" s="84" t="s">
        <v>114</v>
      </c>
      <c r="D66" s="84" t="s">
        <v>54</v>
      </c>
      <c r="E66" s="37" t="s">
        <v>31</v>
      </c>
      <c r="F66" s="100"/>
      <c r="G66" s="39">
        <v>29.355797470520791</v>
      </c>
      <c r="H66" s="39">
        <v>30.013367333860455</v>
      </c>
      <c r="I66" s="39">
        <v>27.386793327722046</v>
      </c>
      <c r="J66" s="40">
        <v>-8.7513472811001872E-2</v>
      </c>
      <c r="K66" s="39"/>
      <c r="L66" s="112">
        <v>27.386793327722046</v>
      </c>
      <c r="M66" s="84">
        <v>28.14515976498144</v>
      </c>
      <c r="N66" s="84">
        <v>28.924526092453583</v>
      </c>
      <c r="O66" s="111">
        <v>29.725473817134681</v>
      </c>
      <c r="P66" s="112">
        <v>32.989641184914618</v>
      </c>
      <c r="Q66" s="84">
        <v>33.903155825073135</v>
      </c>
      <c r="R66" s="84">
        <v>34.84196655721113</v>
      </c>
      <c r="S66" s="111">
        <v>35.806773854250793</v>
      </c>
      <c r="T66" s="112">
        <v>39.648715180154262</v>
      </c>
      <c r="U66" s="84">
        <v>40.746625932730382</v>
      </c>
      <c r="V66" s="84">
        <v>41.874938881573016</v>
      </c>
      <c r="W66" s="111">
        <v>43.034495892503834</v>
      </c>
      <c r="X66" s="44">
        <v>12.93</v>
      </c>
      <c r="Y66" s="112">
        <v>13.288044036642958</v>
      </c>
      <c r="Z66" s="84">
        <v>13.656002654273971</v>
      </c>
      <c r="AA66" s="84">
        <v>16.313319674461752</v>
      </c>
      <c r="AB66" s="111">
        <v>19.521952995105668</v>
      </c>
      <c r="AC66" s="112">
        <v>20.992945004644913</v>
      </c>
      <c r="AD66" s="84">
        <v>24.485958067358858</v>
      </c>
      <c r="AE66" s="84">
        <v>28.156323700886027</v>
      </c>
      <c r="AF66" s="111">
        <v>32.011185625243691</v>
      </c>
      <c r="AG66" s="112">
        <v>32.897605897400631</v>
      </c>
      <c r="AH66" s="84">
        <v>33.808571992636089</v>
      </c>
      <c r="AI66" s="84">
        <v>36.035226561889843</v>
      </c>
      <c r="AJ66" s="111">
        <v>40.463293317089757</v>
      </c>
      <c r="AL66" s="84">
        <v>0.25832316758106189</v>
      </c>
      <c r="AO66" s="112">
        <v>27.468273332522759</v>
      </c>
      <c r="AP66" s="84">
        <v>28.083562655171267</v>
      </c>
      <c r="AQ66" s="84">
        <v>28.712634458647099</v>
      </c>
      <c r="AR66" s="111">
        <v>29.355797470520791</v>
      </c>
      <c r="AS66" s="42">
        <v>30.013367333860455</v>
      </c>
      <c r="AT66" s="112"/>
      <c r="AV66" s="84">
        <v>9.9408197375999983</v>
      </c>
      <c r="AW66" s="84">
        <v>10.16</v>
      </c>
      <c r="AX66" s="84">
        <v>12.93</v>
      </c>
      <c r="AY66" s="36">
        <v>8.1480004800713601E-2</v>
      </c>
      <c r="AZ66" s="36">
        <v>-6.1597109810172412E-2</v>
      </c>
      <c r="BA66" s="36">
        <v>-0.21189163380648424</v>
      </c>
      <c r="BB66" s="45">
        <v>-0.36967634661388971</v>
      </c>
      <c r="BD66" s="36">
        <v>-13.288044036642958</v>
      </c>
      <c r="BE66" s="36">
        <v>-13.656002654273971</v>
      </c>
      <c r="BF66" s="36">
        <v>-6.3724999368617539</v>
      </c>
      <c r="BG66" s="36">
        <v>-9.3619529951056677</v>
      </c>
      <c r="BI66" s="46">
        <v>9.7230239999999988</v>
      </c>
      <c r="BJ66" s="46">
        <v>9.9408197375999983</v>
      </c>
      <c r="BK66" s="46">
        <v>0.22267436212223934</v>
      </c>
      <c r="BL66" s="46">
        <v>3.3308936837851348</v>
      </c>
      <c r="BM66" s="46">
        <v>0.86308970230192195</v>
      </c>
    </row>
    <row r="67" spans="1:65" ht="12" x14ac:dyDescent="0.2">
      <c r="A67" s="84">
        <v>13</v>
      </c>
      <c r="C67" s="84" t="s">
        <v>115</v>
      </c>
      <c r="D67" s="84">
        <v>13</v>
      </c>
      <c r="E67" s="103" t="s">
        <v>56</v>
      </c>
      <c r="F67" s="38"/>
      <c r="G67" s="39">
        <v>0</v>
      </c>
      <c r="H67" s="39">
        <v>0</v>
      </c>
      <c r="I67" s="39">
        <v>0</v>
      </c>
      <c r="J67" s="40" t="s">
        <v>103</v>
      </c>
      <c r="K67" s="39"/>
      <c r="L67" s="41"/>
      <c r="M67" s="42"/>
      <c r="N67" s="42"/>
      <c r="O67" s="43"/>
      <c r="P67" s="41"/>
      <c r="Q67" s="42"/>
      <c r="R67" s="42"/>
      <c r="S67" s="43"/>
      <c r="T67" s="41"/>
      <c r="U67" s="42"/>
      <c r="V67" s="42"/>
      <c r="W67" s="43"/>
      <c r="X67" s="44"/>
      <c r="Y67" s="41"/>
      <c r="Z67" s="42"/>
      <c r="AA67" s="42"/>
      <c r="AB67" s="43"/>
      <c r="AC67" s="41"/>
      <c r="AD67" s="42"/>
      <c r="AE67" s="42"/>
      <c r="AF67" s="43"/>
      <c r="AG67" s="41"/>
      <c r="AH67" s="42"/>
      <c r="AI67" s="42"/>
      <c r="AJ67" s="43"/>
      <c r="AL67" s="42"/>
      <c r="AO67" s="41"/>
      <c r="AP67" s="42"/>
      <c r="AQ67" s="42"/>
      <c r="AR67" s="43"/>
      <c r="AS67" s="42" t="s">
        <v>103</v>
      </c>
      <c r="AT67" s="41"/>
      <c r="AU67" s="42"/>
      <c r="AV67" s="42"/>
      <c r="AW67" s="42"/>
      <c r="AX67" s="42"/>
      <c r="AY67" s="36">
        <v>0</v>
      </c>
      <c r="AZ67" s="36">
        <v>0</v>
      </c>
      <c r="BA67" s="36">
        <v>0</v>
      </c>
      <c r="BB67" s="45">
        <v>0</v>
      </c>
      <c r="BC67" s="42"/>
      <c r="BD67" s="36">
        <v>0</v>
      </c>
      <c r="BE67" s="36">
        <v>0</v>
      </c>
      <c r="BF67" s="36">
        <v>0</v>
      </c>
      <c r="BG67" s="36">
        <v>0</v>
      </c>
      <c r="BI67" s="46">
        <v>0</v>
      </c>
      <c r="BJ67" s="46">
        <v>0</v>
      </c>
      <c r="BK67" s="46">
        <v>0</v>
      </c>
      <c r="BL67" s="46">
        <v>0</v>
      </c>
      <c r="BM67" s="46">
        <v>0</v>
      </c>
    </row>
    <row r="68" spans="1:65" ht="12" x14ac:dyDescent="0.2">
      <c r="A68" s="84">
        <v>13</v>
      </c>
      <c r="B68" s="84" t="s">
        <v>56</v>
      </c>
      <c r="C68" s="84" t="s">
        <v>115</v>
      </c>
      <c r="D68" s="84">
        <v>13</v>
      </c>
      <c r="E68" s="37" t="s">
        <v>29</v>
      </c>
      <c r="F68" s="100" t="s">
        <v>30</v>
      </c>
      <c r="G68" s="39">
        <v>66.407176591074929</v>
      </c>
      <c r="H68" s="39">
        <v>67.894697346715006</v>
      </c>
      <c r="I68" s="39">
        <v>127.78810867635364</v>
      </c>
      <c r="J68" s="40">
        <v>0.88215153274464819</v>
      </c>
      <c r="K68" s="39"/>
      <c r="L68" s="53">
        <v>127.78810867635364</v>
      </c>
      <c r="M68" s="38">
        <v>131.32668332952073</v>
      </c>
      <c r="N68" s="38">
        <v>134.96324449102363</v>
      </c>
      <c r="O68" s="111">
        <v>138.70050550076812</v>
      </c>
      <c r="P68" s="53">
        <v>151.6942237457169</v>
      </c>
      <c r="Q68" s="38">
        <v>155.89478153421931</v>
      </c>
      <c r="R68" s="38">
        <v>160.21165677567976</v>
      </c>
      <c r="S68" s="111">
        <v>164.64807041135032</v>
      </c>
      <c r="T68" s="53">
        <v>192.36134805574909</v>
      </c>
      <c r="U68" s="38">
        <v>197.68801731730832</v>
      </c>
      <c r="V68" s="38">
        <v>203.16218713294879</v>
      </c>
      <c r="W68" s="111">
        <v>208.78794193374483</v>
      </c>
      <c r="X68" s="44">
        <v>63.3</v>
      </c>
      <c r="Y68" s="53">
        <v>67.592837395166214</v>
      </c>
      <c r="Z68" s="38">
        <v>72.074882577083415</v>
      </c>
      <c r="AA68" s="38">
        <v>76.753322533798169</v>
      </c>
      <c r="AB68" s="111">
        <v>81.635597200031299</v>
      </c>
      <c r="AC68" s="53">
        <v>86.729407954944378</v>
      </c>
      <c r="AD68" s="38">
        <v>92.042726396572121</v>
      </c>
      <c r="AE68" s="38">
        <v>97.583803401726854</v>
      </c>
      <c r="AF68" s="111">
        <v>103.36117848045699</v>
      </c>
      <c r="AG68" s="53">
        <v>109.38368943442522</v>
      </c>
      <c r="AH68" s="38">
        <v>115.6604823288656</v>
      </c>
      <c r="AI68" s="38">
        <v>122.20102178807971</v>
      </c>
      <c r="AJ68" s="111">
        <v>129.01510162474409</v>
      </c>
      <c r="AO68" s="53">
        <v>62.137316476464733</v>
      </c>
      <c r="AP68" s="38">
        <v>63.52919236553754</v>
      </c>
      <c r="AQ68" s="38">
        <v>64.952246274525578</v>
      </c>
      <c r="AR68" s="111">
        <v>66.407176591074929</v>
      </c>
      <c r="AS68" s="42">
        <v>67.894697346715006</v>
      </c>
      <c r="AT68" s="112"/>
      <c r="AV68" s="84">
        <v>55.689195571199996</v>
      </c>
      <c r="AW68" s="84">
        <v>59.42</v>
      </c>
      <c r="AX68" s="84">
        <v>63.3</v>
      </c>
      <c r="AY68" s="36">
        <v>-65.650792199888912</v>
      </c>
      <c r="AZ68" s="36">
        <v>-67.797490963983194</v>
      </c>
      <c r="BA68" s="36">
        <v>-70.010998216498052</v>
      </c>
      <c r="BB68" s="45">
        <v>-72.293328909693187</v>
      </c>
      <c r="BD68" s="36">
        <v>-67.592837395166214</v>
      </c>
      <c r="BE68" s="36">
        <v>-72.074882577083415</v>
      </c>
      <c r="BF68" s="36">
        <v>-21.064126962598174</v>
      </c>
      <c r="BG68" s="36">
        <v>-22.215597200031297</v>
      </c>
      <c r="BI68" s="46">
        <v>52.089087999999997</v>
      </c>
      <c r="BJ68" s="46">
        <v>55.689195571199996</v>
      </c>
      <c r="BK68" s="46">
        <v>3.7352561695948765</v>
      </c>
      <c r="BL68" s="46">
        <v>3.8791047760177975</v>
      </c>
      <c r="BM68" s="46">
        <v>4.0175254543132581</v>
      </c>
    </row>
    <row r="69" spans="1:65" ht="12" x14ac:dyDescent="0.2">
      <c r="A69" s="84">
        <v>13</v>
      </c>
      <c r="B69" s="84" t="s">
        <v>56</v>
      </c>
      <c r="C69" s="84" t="s">
        <v>115</v>
      </c>
      <c r="D69" s="84">
        <v>13</v>
      </c>
      <c r="E69" s="37" t="s">
        <v>31</v>
      </c>
      <c r="F69" s="38"/>
      <c r="G69" s="39">
        <v>4.3948271510299008</v>
      </c>
      <c r="H69" s="39">
        <v>4.4932712792129701</v>
      </c>
      <c r="I69" s="39">
        <v>7.9993371421290229</v>
      </c>
      <c r="J69" s="40">
        <v>0.78029249627905095</v>
      </c>
      <c r="K69" s="39"/>
      <c r="L69" s="41">
        <v>7.9993371421290229</v>
      </c>
      <c r="M69" s="42">
        <v>8.2208464198425411</v>
      </c>
      <c r="N69" s="42">
        <v>8.448489500800175</v>
      </c>
      <c r="O69" s="43">
        <v>8.6824362358660778</v>
      </c>
      <c r="P69" s="41">
        <v>9.6694005895460613</v>
      </c>
      <c r="Q69" s="42">
        <v>9.9371555175428803</v>
      </c>
      <c r="R69" s="42">
        <v>10.212324834963594</v>
      </c>
      <c r="S69" s="43">
        <v>10.495113853325504</v>
      </c>
      <c r="T69" s="41">
        <v>11.667747185143192</v>
      </c>
      <c r="U69" s="42">
        <v>11.990838237014666</v>
      </c>
      <c r="V69" s="42">
        <v>12.322875988376879</v>
      </c>
      <c r="W69" s="43">
        <v>12.66410818187487</v>
      </c>
      <c r="X69" s="44">
        <v>4.3899999999999997</v>
      </c>
      <c r="Y69" s="106">
        <v>4.5115632885431163</v>
      </c>
      <c r="Z69" s="69">
        <v>4.6364927805307499</v>
      </c>
      <c r="AA69" s="69">
        <v>4.7648816893480106</v>
      </c>
      <c r="AB69" s="107">
        <v>4.896825809547563</v>
      </c>
      <c r="AC69" s="106">
        <v>5.0324235883246544</v>
      </c>
      <c r="AD69" s="69">
        <v>5.1717761989712905</v>
      </c>
      <c r="AE69" s="69">
        <v>5.3149876163644585</v>
      </c>
      <c r="AF69" s="107">
        <v>5.4621646945446889</v>
      </c>
      <c r="AG69" s="106">
        <v>5.6134172464428627</v>
      </c>
      <c r="AH69" s="69">
        <v>5.7688581258146829</v>
      </c>
      <c r="AI69" s="69">
        <v>5.9286033114440126</v>
      </c>
      <c r="AJ69" s="107">
        <v>6.0927719936779026</v>
      </c>
      <c r="AK69" s="42"/>
      <c r="AL69" s="84">
        <v>0.53603072368684246</v>
      </c>
      <c r="AM69" s="42"/>
      <c r="AN69" s="42"/>
      <c r="AO69" s="41">
        <v>4.1122477955132162</v>
      </c>
      <c r="AP69" s="42">
        <v>4.2043621461327128</v>
      </c>
      <c r="AQ69" s="42">
        <v>4.2985398582060848</v>
      </c>
      <c r="AR69" s="43">
        <v>4.3948271510299008</v>
      </c>
      <c r="AS69" s="42">
        <v>4.4932712792129701</v>
      </c>
      <c r="AT69" s="41"/>
      <c r="AU69" s="42"/>
      <c r="AV69" s="42">
        <v>4.204362146132711</v>
      </c>
      <c r="AW69" s="42">
        <v>4.3</v>
      </c>
      <c r="AX69" s="42">
        <v>4.3899999999999997</v>
      </c>
      <c r="AY69" s="36">
        <v>-3.8870893466158067</v>
      </c>
      <c r="AZ69" s="36">
        <v>-4.0164842737098283</v>
      </c>
      <c r="BA69" s="36">
        <v>-4.1499496425940903</v>
      </c>
      <c r="BB69" s="45">
        <v>-4.287609084836177</v>
      </c>
      <c r="BC69" s="42"/>
      <c r="BD69" s="36">
        <v>-4.5115632885431163</v>
      </c>
      <c r="BE69" s="36">
        <v>-4.6364927805307499</v>
      </c>
      <c r="BF69" s="36">
        <v>-0.56051954321529962</v>
      </c>
      <c r="BG69" s="36">
        <v>-0.59682580954756315</v>
      </c>
      <c r="BI69" s="46">
        <v>4.1122477955132162</v>
      </c>
      <c r="BJ69" s="46">
        <v>4.204362146132711</v>
      </c>
      <c r="BK69" s="46">
        <v>9.4177712073373776E-2</v>
      </c>
      <c r="BL69" s="46">
        <v>9.4827151029899248E-2</v>
      </c>
      <c r="BM69" s="46">
        <v>0.1032712792129642</v>
      </c>
    </row>
    <row r="70" spans="1:65" ht="12" x14ac:dyDescent="0.2">
      <c r="A70" s="84">
        <v>14</v>
      </c>
      <c r="C70" s="84" t="s">
        <v>116</v>
      </c>
      <c r="D70" s="84">
        <v>14</v>
      </c>
      <c r="E70" s="103" t="s">
        <v>57</v>
      </c>
      <c r="F70" s="38"/>
      <c r="G70" s="39">
        <v>0</v>
      </c>
      <c r="H70" s="39">
        <v>0</v>
      </c>
      <c r="I70" s="39">
        <v>0</v>
      </c>
      <c r="J70" s="40" t="s">
        <v>103</v>
      </c>
      <c r="K70" s="39"/>
      <c r="L70" s="41"/>
      <c r="M70" s="42"/>
      <c r="N70" s="42"/>
      <c r="O70" s="43"/>
      <c r="P70" s="41"/>
      <c r="Q70" s="42"/>
      <c r="R70" s="42"/>
      <c r="S70" s="43"/>
      <c r="T70" s="41"/>
      <c r="U70" s="42"/>
      <c r="V70" s="42"/>
      <c r="W70" s="43"/>
      <c r="X70" s="44"/>
      <c r="Y70" s="41"/>
      <c r="Z70" s="42"/>
      <c r="AA70" s="42"/>
      <c r="AB70" s="43"/>
      <c r="AC70" s="41"/>
      <c r="AD70" s="42"/>
      <c r="AE70" s="42"/>
      <c r="AF70" s="43"/>
      <c r="AG70" s="41"/>
      <c r="AH70" s="42"/>
      <c r="AI70" s="42"/>
      <c r="AJ70" s="43"/>
      <c r="AK70" s="42"/>
      <c r="AL70" s="47"/>
      <c r="AM70" s="42"/>
      <c r="AN70" s="42"/>
      <c r="AO70" s="41"/>
      <c r="AP70" s="42"/>
      <c r="AQ70" s="42"/>
      <c r="AR70" s="43"/>
      <c r="AS70" s="42" t="s">
        <v>103</v>
      </c>
      <c r="AT70" s="41"/>
      <c r="AU70" s="42"/>
      <c r="AV70" s="42"/>
      <c r="AW70" s="42"/>
      <c r="AX70" s="42"/>
      <c r="AY70" s="36">
        <v>0</v>
      </c>
      <c r="AZ70" s="36">
        <v>0</v>
      </c>
      <c r="BA70" s="36">
        <v>0</v>
      </c>
      <c r="BB70" s="45">
        <v>0</v>
      </c>
      <c r="BC70" s="42"/>
      <c r="BD70" s="36">
        <v>0</v>
      </c>
      <c r="BE70" s="36">
        <v>0</v>
      </c>
      <c r="BF70" s="36">
        <v>0</v>
      </c>
      <c r="BG70" s="36">
        <v>0</v>
      </c>
      <c r="BI70" s="46">
        <v>0</v>
      </c>
      <c r="BJ70" s="46">
        <v>0</v>
      </c>
      <c r="BK70" s="46">
        <v>0</v>
      </c>
      <c r="BL70" s="46">
        <v>0</v>
      </c>
      <c r="BM70" s="46">
        <v>0</v>
      </c>
    </row>
    <row r="71" spans="1:65" ht="12" x14ac:dyDescent="0.2">
      <c r="A71" s="84">
        <v>14</v>
      </c>
      <c r="B71" s="84" t="s">
        <v>57</v>
      </c>
      <c r="C71" s="84" t="s">
        <v>116</v>
      </c>
      <c r="D71" s="84">
        <v>14</v>
      </c>
      <c r="E71" s="37" t="s">
        <v>29</v>
      </c>
      <c r="F71" s="100" t="s">
        <v>30</v>
      </c>
      <c r="G71" s="39">
        <v>101.60566534827977</v>
      </c>
      <c r="H71" s="39">
        <v>103.88163225208123</v>
      </c>
      <c r="I71" s="39">
        <v>119.77222343604606</v>
      </c>
      <c r="J71" s="40">
        <v>0.15296824702758238</v>
      </c>
      <c r="K71" s="39"/>
      <c r="L71" s="53">
        <v>119.77222343604606</v>
      </c>
      <c r="M71" s="38">
        <v>123.08883057887236</v>
      </c>
      <c r="N71" s="38">
        <v>126.49727773789172</v>
      </c>
      <c r="O71" s="111">
        <v>130.00010805077801</v>
      </c>
      <c r="P71" s="53">
        <v>103.64201507486824</v>
      </c>
      <c r="Q71" s="38">
        <v>106.5119613581796</v>
      </c>
      <c r="R71" s="38">
        <v>109.46137919232044</v>
      </c>
      <c r="S71" s="111">
        <v>112.49246922035786</v>
      </c>
      <c r="T71" s="53">
        <v>120.08702485511154</v>
      </c>
      <c r="U71" s="38">
        <v>123.41234914958696</v>
      </c>
      <c r="V71" s="38">
        <v>126.82975484650171</v>
      </c>
      <c r="W71" s="111">
        <v>130.34179176774515</v>
      </c>
      <c r="X71" s="44">
        <v>68.27</v>
      </c>
      <c r="Y71" s="53">
        <v>72.700461437093168</v>
      </c>
      <c r="Z71" s="38">
        <v>77.323941601966766</v>
      </c>
      <c r="AA71" s="38">
        <v>82.147733011260513</v>
      </c>
      <c r="AB71" s="111">
        <v>87.179384050475832</v>
      </c>
      <c r="AC71" s="53">
        <v>92.426707552660474</v>
      </c>
      <c r="AD71" s="38">
        <v>97.897789655999773</v>
      </c>
      <c r="AE71" s="38">
        <v>103.60099894918277</v>
      </c>
      <c r="AF71" s="111">
        <v>109.54499591368869</v>
      </c>
      <c r="AG71" s="53">
        <v>115.73874267242549</v>
      </c>
      <c r="AH71" s="38">
        <v>122.19151305444626</v>
      </c>
      <c r="AI71" s="38">
        <v>126.82975484650171</v>
      </c>
      <c r="AJ71" s="111">
        <v>130.34179176774515</v>
      </c>
      <c r="AO71" s="53">
        <v>95.072606721791487</v>
      </c>
      <c r="AP71" s="38">
        <v>97.202233112359622</v>
      </c>
      <c r="AQ71" s="38">
        <v>99.379563134076477</v>
      </c>
      <c r="AR71" s="111">
        <v>101.60566534827977</v>
      </c>
      <c r="AS71" s="42">
        <v>103.88163225208123</v>
      </c>
      <c r="AT71" s="112"/>
      <c r="AV71" s="84">
        <v>60.445318579199999</v>
      </c>
      <c r="AW71" s="84">
        <v>64.290000000000006</v>
      </c>
      <c r="AX71" s="84">
        <v>68.27</v>
      </c>
      <c r="AY71" s="36">
        <v>-24.699616714254574</v>
      </c>
      <c r="AZ71" s="36">
        <v>-25.88659746651274</v>
      </c>
      <c r="BA71" s="36">
        <v>-27.117714603815244</v>
      </c>
      <c r="BB71" s="45">
        <v>-28.394442702498239</v>
      </c>
      <c r="BD71" s="36">
        <v>-72.700461437093168</v>
      </c>
      <c r="BE71" s="36">
        <v>-77.323941601966766</v>
      </c>
      <c r="BF71" s="36">
        <v>-21.702414432060515</v>
      </c>
      <c r="BG71" s="36">
        <v>-22.889384050475826</v>
      </c>
      <c r="BI71" s="46">
        <v>56.741008000000001</v>
      </c>
      <c r="BJ71" s="46">
        <v>60.445318579199999</v>
      </c>
      <c r="BK71" s="46">
        <v>3.8417933249740841</v>
      </c>
      <c r="BL71" s="46">
        <v>3.9806885270566852</v>
      </c>
      <c r="BM71" s="46">
        <v>4.1304726813754229</v>
      </c>
    </row>
    <row r="72" spans="1:65" ht="12" x14ac:dyDescent="0.2">
      <c r="A72" s="84">
        <v>14</v>
      </c>
      <c r="B72" s="84" t="s">
        <v>57</v>
      </c>
      <c r="C72" s="84" t="s">
        <v>116</v>
      </c>
      <c r="D72" s="84">
        <v>14</v>
      </c>
      <c r="E72" s="37" t="s">
        <v>31</v>
      </c>
      <c r="F72" s="58"/>
      <c r="G72" s="39">
        <v>79.25</v>
      </c>
      <c r="H72" s="39">
        <v>81.025199999999998</v>
      </c>
      <c r="I72" s="39">
        <v>105.8129979977366</v>
      </c>
      <c r="J72" s="40">
        <v>0.30592702020774531</v>
      </c>
      <c r="K72" s="39"/>
      <c r="L72" s="41">
        <v>105.8129979977366</v>
      </c>
      <c r="M72" s="42">
        <v>108.74306086953882</v>
      </c>
      <c r="N72" s="42">
        <v>111.75425997786367</v>
      </c>
      <c r="O72" s="43">
        <v>114.84884206251336</v>
      </c>
      <c r="P72" s="41">
        <v>127.90187640889548</v>
      </c>
      <c r="Q72" s="42">
        <v>131.44360139912359</v>
      </c>
      <c r="R72" s="42">
        <v>135.08340013352651</v>
      </c>
      <c r="S72" s="43">
        <v>138.82398836765361</v>
      </c>
      <c r="T72" s="41">
        <v>154.33340778202191</v>
      </c>
      <c r="U72" s="42">
        <v>158.60704709456161</v>
      </c>
      <c r="V72" s="42">
        <v>162.99902755718773</v>
      </c>
      <c r="W72" s="43">
        <v>167.5126261492567</v>
      </c>
      <c r="X72" s="44">
        <v>71.03</v>
      </c>
      <c r="Y72" s="106">
        <v>72.9968884704369</v>
      </c>
      <c r="Z72" s="69">
        <v>75.018241959248257</v>
      </c>
      <c r="AA72" s="69">
        <v>77.09556865475848</v>
      </c>
      <c r="AB72" s="107">
        <v>79.230418508465661</v>
      </c>
      <c r="AC72" s="106">
        <v>81.424384391503693</v>
      </c>
      <c r="AD72" s="69">
        <v>83.679103283127958</v>
      </c>
      <c r="AE72" s="69">
        <v>85.996257492111255</v>
      </c>
      <c r="AF72" s="107">
        <v>88.377575911961415</v>
      </c>
      <c r="AG72" s="106">
        <v>90.824835310897058</v>
      </c>
      <c r="AH72" s="69">
        <v>93.33986165754402</v>
      </c>
      <c r="AI72" s="69">
        <v>98.007679622613608</v>
      </c>
      <c r="AJ72" s="107">
        <v>104.15182273160534</v>
      </c>
      <c r="AK72" s="42"/>
      <c r="AL72" s="84">
        <v>2.8385093167701866E-2</v>
      </c>
      <c r="AM72" s="42"/>
      <c r="AN72" s="42"/>
      <c r="AO72" s="41">
        <v>74.16</v>
      </c>
      <c r="AP72" s="42">
        <v>75.819999999999993</v>
      </c>
      <c r="AQ72" s="42">
        <v>77.510000000000005</v>
      </c>
      <c r="AR72" s="43">
        <v>79.25</v>
      </c>
      <c r="AS72" s="42">
        <v>81.025199999999998</v>
      </c>
      <c r="AT72" s="41"/>
      <c r="AU72" s="42"/>
      <c r="AV72" s="42">
        <v>67.959999999999994</v>
      </c>
      <c r="AW72" s="42">
        <v>69.48</v>
      </c>
      <c r="AX72" s="42">
        <v>71.03</v>
      </c>
      <c r="AY72" s="36">
        <v>-31.652997997736605</v>
      </c>
      <c r="AZ72" s="36">
        <v>-32.92306086953883</v>
      </c>
      <c r="BA72" s="36">
        <v>-34.244259977863663</v>
      </c>
      <c r="BB72" s="45">
        <v>-35.598842062513356</v>
      </c>
      <c r="BC72" s="42"/>
      <c r="BD72" s="36">
        <v>-72.9968884704369</v>
      </c>
      <c r="BE72" s="36">
        <v>-75.018241959248257</v>
      </c>
      <c r="BF72" s="36">
        <v>-9.1355686547584867</v>
      </c>
      <c r="BG72" s="36">
        <v>-9.7504185084656569</v>
      </c>
      <c r="BI72" s="46">
        <v>66.47</v>
      </c>
      <c r="BJ72" s="46">
        <v>67.959999999999994</v>
      </c>
      <c r="BK72" s="46">
        <v>1.5200000000000102</v>
      </c>
      <c r="BL72" s="46">
        <v>1.5499999999999972</v>
      </c>
      <c r="BM72" s="46">
        <v>1.5847199999999901</v>
      </c>
    </row>
    <row r="73" spans="1:65" ht="12" x14ac:dyDescent="0.2">
      <c r="E73" s="103" t="s">
        <v>58</v>
      </c>
      <c r="F73" s="58"/>
      <c r="G73" s="39">
        <v>0</v>
      </c>
      <c r="H73" s="39">
        <v>0</v>
      </c>
      <c r="I73" s="39">
        <v>0</v>
      </c>
      <c r="J73" s="40" t="s">
        <v>103</v>
      </c>
      <c r="K73" s="39"/>
      <c r="L73" s="41"/>
      <c r="M73" s="42"/>
      <c r="N73" s="42"/>
      <c r="O73" s="43"/>
      <c r="P73" s="41"/>
      <c r="Q73" s="42"/>
      <c r="R73" s="42"/>
      <c r="S73" s="43"/>
      <c r="T73" s="41"/>
      <c r="U73" s="42"/>
      <c r="V73" s="42"/>
      <c r="W73" s="43"/>
      <c r="X73" s="44"/>
      <c r="Y73" s="106"/>
      <c r="Z73" s="69"/>
      <c r="AA73" s="69"/>
      <c r="AB73" s="107"/>
      <c r="AC73" s="106"/>
      <c r="AD73" s="69"/>
      <c r="AE73" s="69"/>
      <c r="AF73" s="107"/>
      <c r="AG73" s="106"/>
      <c r="AH73" s="69"/>
      <c r="AI73" s="69"/>
      <c r="AJ73" s="107"/>
      <c r="AK73" s="115"/>
      <c r="AL73" s="42"/>
      <c r="AM73" s="115"/>
      <c r="AN73" s="115"/>
      <c r="AO73" s="41"/>
      <c r="AP73" s="42"/>
      <c r="AQ73" s="42"/>
      <c r="AR73" s="43"/>
      <c r="AS73" s="42" t="s">
        <v>103</v>
      </c>
      <c r="AT73" s="41"/>
      <c r="AU73" s="42"/>
      <c r="AV73" s="42"/>
      <c r="AW73" s="42"/>
      <c r="AX73" s="42"/>
      <c r="AY73" s="36">
        <v>0</v>
      </c>
      <c r="AZ73" s="36">
        <v>0</v>
      </c>
      <c r="BA73" s="36">
        <v>0</v>
      </c>
      <c r="BB73" s="45">
        <v>0</v>
      </c>
      <c r="BC73" s="42"/>
      <c r="BD73" s="36">
        <v>0</v>
      </c>
      <c r="BE73" s="36">
        <v>0</v>
      </c>
      <c r="BF73" s="36">
        <v>0</v>
      </c>
      <c r="BG73" s="36">
        <v>0</v>
      </c>
      <c r="BI73" s="46">
        <v>0</v>
      </c>
      <c r="BJ73" s="46">
        <v>0</v>
      </c>
      <c r="BK73" s="46">
        <v>0</v>
      </c>
      <c r="BL73" s="46">
        <v>0</v>
      </c>
      <c r="BM73" s="46">
        <v>0</v>
      </c>
    </row>
    <row r="74" spans="1:65" ht="12" x14ac:dyDescent="0.2">
      <c r="E74" s="37" t="s">
        <v>59</v>
      </c>
      <c r="F74" s="58"/>
      <c r="G74" s="39">
        <v>0</v>
      </c>
      <c r="H74" s="39">
        <v>0</v>
      </c>
      <c r="I74" s="39">
        <v>0</v>
      </c>
      <c r="J74" s="40" t="s">
        <v>103</v>
      </c>
      <c r="K74" s="39"/>
      <c r="L74" s="41"/>
      <c r="M74" s="42"/>
      <c r="N74" s="42"/>
      <c r="O74" s="43"/>
      <c r="P74" s="41"/>
      <c r="Q74" s="42"/>
      <c r="R74" s="42"/>
      <c r="S74" s="43"/>
      <c r="T74" s="41"/>
      <c r="U74" s="42"/>
      <c r="V74" s="42"/>
      <c r="W74" s="43"/>
      <c r="X74" s="44">
        <v>751.5</v>
      </c>
      <c r="Y74" s="41">
        <v>772.30975201370313</v>
      </c>
      <c r="Z74" s="42">
        <v>793.69574591545927</v>
      </c>
      <c r="AA74" s="42">
        <v>815.67393839294675</v>
      </c>
      <c r="AB74" s="43">
        <v>838.26072798975019</v>
      </c>
      <c r="AC74" s="41"/>
      <c r="AD74" s="42"/>
      <c r="AE74" s="42"/>
      <c r="AF74" s="43"/>
      <c r="AG74" s="41"/>
      <c r="AH74" s="42"/>
      <c r="AI74" s="42"/>
      <c r="AJ74" s="43"/>
      <c r="AK74" s="115"/>
      <c r="AL74" s="47"/>
      <c r="AM74" s="115"/>
      <c r="AN74" s="115"/>
      <c r="AO74" s="41"/>
      <c r="AP74" s="42"/>
      <c r="AQ74" s="42"/>
      <c r="AR74" s="43"/>
      <c r="AS74" s="42" t="s">
        <v>103</v>
      </c>
      <c r="AT74" s="41"/>
      <c r="AU74" s="42"/>
      <c r="AV74" s="42"/>
      <c r="AW74" s="42"/>
      <c r="AX74" s="42">
        <v>751.5</v>
      </c>
      <c r="AY74" s="36">
        <v>0</v>
      </c>
      <c r="AZ74" s="36">
        <v>0</v>
      </c>
      <c r="BA74" s="36">
        <v>0</v>
      </c>
      <c r="BB74" s="45">
        <v>0</v>
      </c>
      <c r="BC74" s="42"/>
      <c r="BD74" s="36">
        <v>-772.30975201370313</v>
      </c>
      <c r="BE74" s="36">
        <v>-793.69574591545927</v>
      </c>
      <c r="BF74" s="36">
        <v>-815.67393839294675</v>
      </c>
      <c r="BG74" s="36">
        <v>-838.26072798975019</v>
      </c>
      <c r="BI74" s="46">
        <v>0</v>
      </c>
      <c r="BJ74" s="46">
        <v>0</v>
      </c>
      <c r="BK74" s="46">
        <v>0</v>
      </c>
      <c r="BL74" s="46">
        <v>0</v>
      </c>
      <c r="BM74" s="46">
        <v>-751.5</v>
      </c>
    </row>
    <row r="75" spans="1:65" ht="12" hidden="1" customHeight="1" x14ac:dyDescent="0.2">
      <c r="A75" s="84">
        <v>15</v>
      </c>
      <c r="C75" s="84" t="s">
        <v>117</v>
      </c>
      <c r="D75" s="84">
        <v>15</v>
      </c>
      <c r="E75" s="103" t="s">
        <v>60</v>
      </c>
      <c r="F75" s="100"/>
      <c r="G75" s="39">
        <v>0</v>
      </c>
      <c r="H75" s="39">
        <v>0</v>
      </c>
      <c r="I75" s="39">
        <v>0</v>
      </c>
      <c r="J75" s="40" t="s">
        <v>103</v>
      </c>
      <c r="K75" s="39"/>
      <c r="L75" s="53"/>
      <c r="M75" s="38"/>
      <c r="N75" s="38"/>
      <c r="O75" s="111"/>
      <c r="P75" s="53"/>
      <c r="Q75" s="38"/>
      <c r="R75" s="38"/>
      <c r="S75" s="111"/>
      <c r="T75" s="53"/>
      <c r="U75" s="38"/>
      <c r="V75" s="38"/>
      <c r="W75" s="111"/>
      <c r="X75" s="44"/>
      <c r="Y75" s="53"/>
      <c r="Z75" s="38"/>
      <c r="AA75" s="38"/>
      <c r="AB75" s="111"/>
      <c r="AC75" s="53"/>
      <c r="AD75" s="38"/>
      <c r="AE75" s="38"/>
      <c r="AF75" s="111"/>
      <c r="AG75" s="53"/>
      <c r="AH75" s="38"/>
      <c r="AI75" s="38"/>
      <c r="AJ75" s="111"/>
      <c r="AO75" s="53"/>
      <c r="AP75" s="38"/>
      <c r="AQ75" s="38"/>
      <c r="AR75" s="111"/>
      <c r="AS75" s="42" t="s">
        <v>103</v>
      </c>
      <c r="AT75" s="112"/>
      <c r="AY75" s="36">
        <v>0</v>
      </c>
      <c r="AZ75" s="36">
        <v>0</v>
      </c>
      <c r="BA75" s="36">
        <v>0</v>
      </c>
      <c r="BB75" s="45">
        <v>0</v>
      </c>
      <c r="BD75" s="36">
        <v>0</v>
      </c>
      <c r="BE75" s="36">
        <v>0</v>
      </c>
      <c r="BF75" s="36">
        <v>0</v>
      </c>
      <c r="BG75" s="36">
        <v>0</v>
      </c>
      <c r="BI75" s="46">
        <v>0</v>
      </c>
      <c r="BJ75" s="46">
        <v>0</v>
      </c>
      <c r="BK75" s="46">
        <v>0</v>
      </c>
      <c r="BL75" s="46">
        <v>0</v>
      </c>
      <c r="BM75" s="46">
        <v>0</v>
      </c>
    </row>
    <row r="76" spans="1:65" ht="12" hidden="1" customHeight="1" x14ac:dyDescent="0.2">
      <c r="A76" s="84">
        <v>15</v>
      </c>
      <c r="B76" s="84" t="s">
        <v>60</v>
      </c>
      <c r="C76" s="84" t="s">
        <v>117</v>
      </c>
      <c r="D76" s="84">
        <v>15</v>
      </c>
      <c r="E76" s="37" t="s">
        <v>29</v>
      </c>
      <c r="F76" s="38" t="s">
        <v>30</v>
      </c>
      <c r="G76" s="39">
        <v>5.9005010619505311</v>
      </c>
      <c r="H76" s="39">
        <v>6.0326722857382231</v>
      </c>
      <c r="I76" s="39">
        <v>6.4319036036664485</v>
      </c>
      <c r="J76" s="40">
        <v>6.6178187545848297E-2</v>
      </c>
      <c r="K76" s="39"/>
      <c r="L76" s="41">
        <v>6.4319036036664485</v>
      </c>
      <c r="M76" s="42">
        <v>6.6100091511958468</v>
      </c>
      <c r="N76" s="42">
        <v>6.7930466112686245</v>
      </c>
      <c r="O76" s="43">
        <v>6.9811525532487</v>
      </c>
      <c r="P76" s="41">
        <v>8.6692579051032936</v>
      </c>
      <c r="Q76" s="42">
        <v>8.9093179279217036</v>
      </c>
      <c r="R76" s="42">
        <v>9.1560254418156344</v>
      </c>
      <c r="S76" s="43">
        <v>9.4095645221554083</v>
      </c>
      <c r="T76" s="41">
        <v>10.917148041367742</v>
      </c>
      <c r="U76" s="42">
        <v>11.219454286793885</v>
      </c>
      <c r="V76" s="42">
        <v>11.530131680589305</v>
      </c>
      <c r="W76" s="43">
        <v>11.849412027839346</v>
      </c>
      <c r="X76" s="44">
        <v>6.03</v>
      </c>
      <c r="Y76" s="41">
        <v>6.4319036036664485</v>
      </c>
      <c r="Z76" s="42">
        <v>6.6100091511958468</v>
      </c>
      <c r="AA76" s="42">
        <v>6.7930466112686245</v>
      </c>
      <c r="AB76" s="43">
        <v>6.9811525532487</v>
      </c>
      <c r="AC76" s="41">
        <v>8.6692579051032936</v>
      </c>
      <c r="AD76" s="42">
        <v>8.9093179279217036</v>
      </c>
      <c r="AE76" s="42">
        <v>9.1560254418156344</v>
      </c>
      <c r="AF76" s="43">
        <v>9.4095645221554083</v>
      </c>
      <c r="AG76" s="41">
        <v>10.917148041367742</v>
      </c>
      <c r="AH76" s="42">
        <v>11.219454286793885</v>
      </c>
      <c r="AI76" s="42">
        <v>11.530131680589305</v>
      </c>
      <c r="AJ76" s="43">
        <v>11.849412027839346</v>
      </c>
      <c r="AL76" s="42"/>
      <c r="AO76" s="41">
        <v>5.5211096251517597</v>
      </c>
      <c r="AP76" s="42">
        <v>5.6447824807551576</v>
      </c>
      <c r="AQ76" s="42">
        <v>5.7712256083240741</v>
      </c>
      <c r="AR76" s="43">
        <v>5.9005010619505311</v>
      </c>
      <c r="AS76" s="42">
        <v>6.0326722857382231</v>
      </c>
      <c r="AT76" s="41"/>
      <c r="AU76" s="42"/>
      <c r="AV76" s="42">
        <v>15.87</v>
      </c>
      <c r="AW76" s="42">
        <v>5.9</v>
      </c>
      <c r="AX76" s="42">
        <v>6.03</v>
      </c>
      <c r="AY76" s="36">
        <v>-0.9107939785146888</v>
      </c>
      <c r="AZ76" s="36">
        <v>-0.96522667044068911</v>
      </c>
      <c r="BA76" s="36">
        <v>-1.0218210029445505</v>
      </c>
      <c r="BB76" s="45">
        <v>-1.0806514912981688</v>
      </c>
      <c r="BC76" s="42"/>
      <c r="BD76" s="36">
        <v>-6.4319036036664485</v>
      </c>
      <c r="BE76" s="36">
        <v>-6.6100091511958468</v>
      </c>
      <c r="BF76" s="36">
        <v>9.0769533887313756</v>
      </c>
      <c r="BG76" s="36">
        <v>-1.0811525532486996</v>
      </c>
      <c r="BI76" s="46">
        <v>15.87</v>
      </c>
      <c r="BJ76" s="46">
        <v>15.87</v>
      </c>
      <c r="BK76" s="46">
        <v>0</v>
      </c>
      <c r="BL76" s="46">
        <v>9.9699999999999989</v>
      </c>
      <c r="BM76" s="46">
        <v>9.84</v>
      </c>
    </row>
    <row r="77" spans="1:65" ht="12" hidden="1" customHeight="1" x14ac:dyDescent="0.2">
      <c r="A77" s="84">
        <v>15</v>
      </c>
      <c r="B77" s="84" t="s">
        <v>60</v>
      </c>
      <c r="C77" s="84" t="s">
        <v>117</v>
      </c>
      <c r="D77" s="84">
        <v>15</v>
      </c>
      <c r="E77" s="37" t="s">
        <v>31</v>
      </c>
      <c r="F77" s="38"/>
      <c r="G77" s="39">
        <v>0.68449694969403085</v>
      </c>
      <c r="H77" s="39">
        <v>0.69982968136717716</v>
      </c>
      <c r="I77" s="39">
        <v>0.60140088961148452</v>
      </c>
      <c r="J77" s="40">
        <v>-0.14064678074728634</v>
      </c>
      <c r="K77" s="39"/>
      <c r="L77" s="41">
        <v>0.60140088961148452</v>
      </c>
      <c r="M77" s="42">
        <v>0.61805425404745973</v>
      </c>
      <c r="N77" s="42">
        <v>0.63516876603380956</v>
      </c>
      <c r="O77" s="43">
        <v>0.65275719518618924</v>
      </c>
      <c r="P77" s="41">
        <v>0.72695806961942022</v>
      </c>
      <c r="Q77" s="42">
        <v>0.74708823216518272</v>
      </c>
      <c r="R77" s="42">
        <v>0.76777581811822759</v>
      </c>
      <c r="S77" s="43">
        <v>0.78903626306454622</v>
      </c>
      <c r="T77" s="41">
        <v>0.87719606289868546</v>
      </c>
      <c r="U77" s="42">
        <v>0.90148645882193013</v>
      </c>
      <c r="V77" s="42">
        <v>0.92644947898400021</v>
      </c>
      <c r="W77" s="43">
        <v>0.9521037489918267</v>
      </c>
      <c r="X77" s="44">
        <v>0.7</v>
      </c>
      <c r="Y77" s="41">
        <v>0.60140088961148452</v>
      </c>
      <c r="Z77" s="42">
        <v>0.61805425404745973</v>
      </c>
      <c r="AA77" s="42">
        <v>0.63516876603380956</v>
      </c>
      <c r="AB77" s="43">
        <v>0.65275719518618924</v>
      </c>
      <c r="AC77" s="41">
        <v>0.72695806961942022</v>
      </c>
      <c r="AD77" s="42">
        <v>0.74708823216518272</v>
      </c>
      <c r="AE77" s="42">
        <v>0.76777581811822759</v>
      </c>
      <c r="AF77" s="43">
        <v>0.78903626306454622</v>
      </c>
      <c r="AG77" s="41">
        <v>0.87719606289868546</v>
      </c>
      <c r="AH77" s="42">
        <v>0.90148645882193013</v>
      </c>
      <c r="AI77" s="42">
        <v>0.92644947898400021</v>
      </c>
      <c r="AJ77" s="43">
        <v>0.9521037489918267</v>
      </c>
      <c r="AL77" s="47">
        <v>0.61956089823002891</v>
      </c>
      <c r="AO77" s="41">
        <v>0.640485046551868</v>
      </c>
      <c r="AP77" s="42">
        <v>0.65483191159462983</v>
      </c>
      <c r="AQ77" s="42">
        <v>0.66950014641434941</v>
      </c>
      <c r="AR77" s="43">
        <v>0.68449694969403085</v>
      </c>
      <c r="AS77" s="42">
        <v>0.69982968136717716</v>
      </c>
      <c r="AT77" s="41"/>
      <c r="AU77" s="42"/>
      <c r="AV77" s="42">
        <v>0.61672803840000001</v>
      </c>
      <c r="AW77" s="42">
        <v>0.63</v>
      </c>
      <c r="AX77" s="42">
        <v>0.7</v>
      </c>
      <c r="AY77" s="36">
        <v>3.9084156940383474E-2</v>
      </c>
      <c r="AZ77" s="36">
        <v>3.6777657547170106E-2</v>
      </c>
      <c r="BA77" s="36">
        <v>3.4331380380539844E-2</v>
      </c>
      <c r="BB77" s="45">
        <v>3.1739754507841611E-2</v>
      </c>
      <c r="BC77" s="42"/>
      <c r="BD77" s="36">
        <v>-0.60140088961148452</v>
      </c>
      <c r="BE77" s="36">
        <v>-0.61805425404745973</v>
      </c>
      <c r="BF77" s="36">
        <v>-1.844072763380955E-2</v>
      </c>
      <c r="BG77" s="36">
        <v>-2.2757195186189239E-2</v>
      </c>
      <c r="BI77" s="46">
        <v>0.60321599999999997</v>
      </c>
      <c r="BJ77" s="46">
        <v>0.61672803840000001</v>
      </c>
      <c r="BK77" s="46">
        <v>1.3814708060159941E-2</v>
      </c>
      <c r="BL77" s="46">
        <v>1.4666903980867563E-2</v>
      </c>
      <c r="BM77" s="46">
        <v>-4.0892557369961002E-2</v>
      </c>
    </row>
    <row r="78" spans="1:65" ht="12" hidden="1" customHeight="1" x14ac:dyDescent="0.2">
      <c r="A78" s="84">
        <v>16</v>
      </c>
      <c r="C78" s="84" t="s">
        <v>118</v>
      </c>
      <c r="E78" s="60" t="s">
        <v>61</v>
      </c>
      <c r="F78" s="100"/>
      <c r="G78" s="39"/>
      <c r="H78" s="39"/>
      <c r="I78" s="39"/>
      <c r="J78" s="40"/>
      <c r="K78" s="39"/>
      <c r="L78" s="53"/>
      <c r="M78" s="38"/>
      <c r="N78" s="38"/>
      <c r="O78" s="111"/>
      <c r="P78" s="53"/>
      <c r="Q78" s="38"/>
      <c r="R78" s="38"/>
      <c r="S78" s="111"/>
      <c r="T78" s="53"/>
      <c r="U78" s="38"/>
      <c r="V78" s="38"/>
      <c r="W78" s="111"/>
      <c r="X78" s="44"/>
      <c r="Y78" s="53"/>
      <c r="Z78" s="38"/>
      <c r="AA78" s="38"/>
      <c r="AB78" s="111"/>
      <c r="AC78" s="53"/>
      <c r="AD78" s="38"/>
      <c r="AE78" s="38"/>
      <c r="AF78" s="111"/>
      <c r="AG78" s="53"/>
      <c r="AH78" s="38"/>
      <c r="AI78" s="38"/>
      <c r="AJ78" s="111"/>
      <c r="AO78" s="53"/>
      <c r="AP78" s="38"/>
      <c r="AQ78" s="38"/>
      <c r="AR78" s="111"/>
      <c r="AS78" s="42"/>
      <c r="AT78" s="112"/>
      <c r="AY78" s="36"/>
      <c r="AZ78" s="36"/>
      <c r="BA78" s="36"/>
      <c r="BB78" s="45"/>
      <c r="BD78" s="36"/>
      <c r="BE78" s="36"/>
      <c r="BF78" s="36"/>
      <c r="BG78" s="36"/>
      <c r="BI78" s="46">
        <v>0</v>
      </c>
      <c r="BJ78" s="46">
        <v>0</v>
      </c>
      <c r="BK78" s="46">
        <v>0</v>
      </c>
      <c r="BL78" s="46">
        <v>0</v>
      </c>
      <c r="BM78" s="46">
        <v>0</v>
      </c>
    </row>
    <row r="79" spans="1:65" ht="12" hidden="1" customHeight="1" x14ac:dyDescent="0.2">
      <c r="A79" s="84">
        <v>16</v>
      </c>
      <c r="B79" s="84" t="s">
        <v>61</v>
      </c>
      <c r="C79" s="84" t="s">
        <v>118</v>
      </c>
      <c r="E79" s="61" t="s">
        <v>29</v>
      </c>
      <c r="F79" s="38" t="s">
        <v>45</v>
      </c>
      <c r="G79" s="39">
        <v>49.734020042847803</v>
      </c>
      <c r="H79" s="39">
        <v>50.848062091807591</v>
      </c>
      <c r="I79" s="39">
        <v>82.177770929004112</v>
      </c>
      <c r="J79" s="40">
        <v>0.61614361586936905</v>
      </c>
      <c r="K79" s="39"/>
      <c r="L79" s="41">
        <v>82.177770929004112</v>
      </c>
      <c r="M79" s="42">
        <v>84.453351812665431</v>
      </c>
      <c r="N79" s="42">
        <v>86.791945702149917</v>
      </c>
      <c r="O79" s="43">
        <v>89.195297487710164</v>
      </c>
      <c r="P79" s="41">
        <v>95.141216212427722</v>
      </c>
      <c r="Q79" s="42">
        <v>97.775767264540477</v>
      </c>
      <c r="R79" s="42">
        <v>100.48327154893785</v>
      </c>
      <c r="S79" s="43">
        <v>103.26574921022726</v>
      </c>
      <c r="T79" s="41">
        <v>120.70033890233758</v>
      </c>
      <c r="U79" s="42">
        <v>124.04264644794979</v>
      </c>
      <c r="V79" s="42">
        <v>127.47750567842918</v>
      </c>
      <c r="W79" s="43">
        <v>131.0074794382343</v>
      </c>
      <c r="X79" s="44">
        <v>41.73</v>
      </c>
      <c r="Y79" s="41">
        <v>45.425543515012414</v>
      </c>
      <c r="Z79" s="42">
        <v>49.293755179350271</v>
      </c>
      <c r="AA79" s="42">
        <v>53.34136398271918</v>
      </c>
      <c r="AB79" s="43">
        <v>57.575339179087969</v>
      </c>
      <c r="AC79" s="41">
        <v>62.00289843326712</v>
      </c>
      <c r="AD79" s="42">
        <v>66.631516234428361</v>
      </c>
      <c r="AE79" s="42">
        <v>71.468932585102323</v>
      </c>
      <c r="AF79" s="43">
        <v>76.523161974459398</v>
      </c>
      <c r="AG79" s="41">
        <v>81.802502644955268</v>
      </c>
      <c r="AH79" s="42">
        <v>87.315546161707701</v>
      </c>
      <c r="AI79" s="42">
        <v>93.071187294264732</v>
      </c>
      <c r="AJ79" s="43">
        <v>99.078634220727508</v>
      </c>
      <c r="AL79" s="42"/>
      <c r="AO79" s="41">
        <v>46.536213428845159</v>
      </c>
      <c r="AP79" s="42">
        <v>47.578624609651285</v>
      </c>
      <c r="AQ79" s="42">
        <v>48.644385800907479</v>
      </c>
      <c r="AR79" s="43">
        <v>49.734020042847803</v>
      </c>
      <c r="AS79" s="42">
        <v>50.848062091807591</v>
      </c>
      <c r="AT79" s="41"/>
      <c r="AU79" s="42"/>
      <c r="AV79" s="42">
        <v>35.054938828799997</v>
      </c>
      <c r="AW79" s="42">
        <v>38.33</v>
      </c>
      <c r="AX79" s="42">
        <v>41.73</v>
      </c>
      <c r="AY79" s="36">
        <v>-35.641557500158953</v>
      </c>
      <c r="AZ79" s="36">
        <v>-36.874727203014146</v>
      </c>
      <c r="BA79" s="36">
        <v>-38.147559901242438</v>
      </c>
      <c r="BB79" s="45">
        <v>-39.461277444862361</v>
      </c>
      <c r="BC79" s="42"/>
      <c r="BD79" s="36">
        <v>-45.425543515012414</v>
      </c>
      <c r="BE79" s="36">
        <v>-49.293755179350271</v>
      </c>
      <c r="BF79" s="36">
        <v>-18.286425153919183</v>
      </c>
      <c r="BG79" s="36">
        <v>-19.245339179087971</v>
      </c>
      <c r="BI79" s="46">
        <v>31.906911999999998</v>
      </c>
      <c r="BJ79" s="46">
        <v>35.054938828799997</v>
      </c>
      <c r="BK79" s="46">
        <v>3.2730488185651154</v>
      </c>
      <c r="BL79" s="46">
        <v>3.4000798868952131</v>
      </c>
      <c r="BM79" s="46">
        <v>3.535354407674312</v>
      </c>
    </row>
    <row r="80" spans="1:65" ht="12" hidden="1" customHeight="1" x14ac:dyDescent="0.2">
      <c r="A80" s="84">
        <v>16</v>
      </c>
      <c r="B80" s="84" t="s">
        <v>61</v>
      </c>
      <c r="C80" s="84" t="s">
        <v>118</v>
      </c>
      <c r="E80" s="37" t="s">
        <v>31</v>
      </c>
      <c r="F80" s="38"/>
      <c r="G80" s="39">
        <v>0.89846076291068111</v>
      </c>
      <c r="H80" s="39">
        <v>0.91858628399988029</v>
      </c>
      <c r="I80" s="39">
        <v>1.9914192509582884</v>
      </c>
      <c r="J80" s="40">
        <v>1.1679174680106021</v>
      </c>
      <c r="K80" s="39"/>
      <c r="L80" s="41">
        <v>1.9914192509582884</v>
      </c>
      <c r="M80" s="42">
        <v>2.0465635500504455</v>
      </c>
      <c r="N80" s="42">
        <v>2.1032348473981948</v>
      </c>
      <c r="O80" s="43">
        <v>2.1614754270401582</v>
      </c>
      <c r="P80" s="41">
        <v>2.4073626421537897</v>
      </c>
      <c r="Q80" s="42">
        <v>2.4740248106039213</v>
      </c>
      <c r="R80" s="42">
        <v>2.5425329181014806</v>
      </c>
      <c r="S80" s="43">
        <v>2.6129380804599225</v>
      </c>
      <c r="T80" s="41">
        <v>2.9050138447264024</v>
      </c>
      <c r="U80" s="42">
        <v>2.9854564497897833</v>
      </c>
      <c r="V80" s="42">
        <v>3.0681265873384667</v>
      </c>
      <c r="W80" s="43">
        <v>3.1530859398722826</v>
      </c>
      <c r="X80" s="44">
        <v>0.9</v>
      </c>
      <c r="Y80" s="41">
        <v>0.92492185869904653</v>
      </c>
      <c r="Z80" s="42">
        <v>0.95053382744366155</v>
      </c>
      <c r="AA80" s="42">
        <v>0.97685501603945712</v>
      </c>
      <c r="AB80" s="43">
        <v>1.0039050634607809</v>
      </c>
      <c r="AC80" s="41">
        <v>1.0317041525039197</v>
      </c>
      <c r="AD80" s="42">
        <v>1.060273024846055</v>
      </c>
      <c r="AE80" s="42">
        <v>1.0896329965211935</v>
      </c>
      <c r="AF80" s="43">
        <v>1.1198059738246535</v>
      </c>
      <c r="AG80" s="41">
        <v>1.1508144696579901</v>
      </c>
      <c r="AH80" s="42">
        <v>1.1826816203264758</v>
      </c>
      <c r="AI80" s="42">
        <v>1.2154312028017384</v>
      </c>
      <c r="AJ80" s="43">
        <v>1.2490876524624444</v>
      </c>
      <c r="AL80" s="47">
        <v>0.63509174621372388</v>
      </c>
      <c r="AO80" s="41">
        <v>0.84069137753659839</v>
      </c>
      <c r="AP80" s="42">
        <v>0.85952286439341818</v>
      </c>
      <c r="AQ80" s="42">
        <v>0.87877617655583062</v>
      </c>
      <c r="AR80" s="43">
        <v>0.89846076291068111</v>
      </c>
      <c r="AS80" s="42">
        <v>0.91858628399988029</v>
      </c>
      <c r="AT80" s="41"/>
      <c r="AU80" s="42"/>
      <c r="AV80" s="42">
        <v>0.8595228643934173</v>
      </c>
      <c r="AW80" s="42">
        <v>0.88</v>
      </c>
      <c r="AX80" s="42">
        <v>0.9</v>
      </c>
      <c r="AY80" s="36">
        <v>-1.1507278734216899</v>
      </c>
      <c r="AZ80" s="36">
        <v>-1.1870406856570273</v>
      </c>
      <c r="BA80" s="36">
        <v>-1.2244586708423641</v>
      </c>
      <c r="BB80" s="45">
        <v>-1.263014664129477</v>
      </c>
      <c r="BC80" s="42"/>
      <c r="BD80" s="36">
        <v>-0.92492185869904653</v>
      </c>
      <c r="BE80" s="36">
        <v>-0.95053382744366155</v>
      </c>
      <c r="BF80" s="36">
        <v>-0.11733215164603983</v>
      </c>
      <c r="BG80" s="36">
        <v>-0.1239050634607809</v>
      </c>
      <c r="BI80" s="46">
        <v>0.84069137753659839</v>
      </c>
      <c r="BJ80" s="46">
        <v>0.8595228643934173</v>
      </c>
      <c r="BK80" s="46">
        <v>1.9253312162413327E-2</v>
      </c>
      <c r="BL80" s="46">
        <v>1.8460762910679884E-2</v>
      </c>
      <c r="BM80" s="46">
        <v>1.8586283999880271E-2</v>
      </c>
    </row>
    <row r="81" spans="1:65" ht="12" x14ac:dyDescent="0.2">
      <c r="A81" s="84">
        <v>16</v>
      </c>
      <c r="C81" s="84" t="s">
        <v>118</v>
      </c>
      <c r="E81" s="59" t="s">
        <v>62</v>
      </c>
      <c r="F81" s="100"/>
      <c r="G81" s="39"/>
      <c r="H81" s="39"/>
      <c r="I81" s="39"/>
      <c r="J81" s="40"/>
      <c r="K81" s="39"/>
      <c r="L81" s="53"/>
      <c r="M81" s="38"/>
      <c r="N81" s="38"/>
      <c r="O81" s="111"/>
      <c r="P81" s="53"/>
      <c r="Q81" s="38"/>
      <c r="R81" s="38"/>
      <c r="S81" s="111"/>
      <c r="T81" s="53"/>
      <c r="U81" s="38"/>
      <c r="V81" s="38"/>
      <c r="W81" s="111"/>
      <c r="X81" s="44"/>
      <c r="Y81" s="53"/>
      <c r="Z81" s="38"/>
      <c r="AA81" s="38"/>
      <c r="AB81" s="111"/>
      <c r="AC81" s="53"/>
      <c r="AD81" s="38"/>
      <c r="AE81" s="38"/>
      <c r="AF81" s="111"/>
      <c r="AG81" s="53"/>
      <c r="AH81" s="38"/>
      <c r="AI81" s="38"/>
      <c r="AJ81" s="111"/>
      <c r="AO81" s="53"/>
      <c r="AP81" s="38"/>
      <c r="AQ81" s="38"/>
      <c r="AR81" s="111"/>
      <c r="AS81" s="42"/>
      <c r="AT81" s="112"/>
      <c r="AV81" s="116"/>
      <c r="AW81" s="116"/>
      <c r="AX81" s="116"/>
      <c r="AY81" s="36"/>
      <c r="AZ81" s="36"/>
      <c r="BA81" s="36"/>
      <c r="BB81" s="45"/>
      <c r="BC81" s="116"/>
      <c r="BD81" s="36"/>
      <c r="BE81" s="36"/>
      <c r="BF81" s="36"/>
      <c r="BG81" s="36"/>
      <c r="BI81" s="46">
        <v>0</v>
      </c>
      <c r="BJ81" s="46">
        <v>0</v>
      </c>
      <c r="BK81" s="46">
        <v>0</v>
      </c>
      <c r="BL81" s="46">
        <v>0</v>
      </c>
      <c r="BM81" s="46">
        <v>0</v>
      </c>
    </row>
    <row r="82" spans="1:65" ht="12" x14ac:dyDescent="0.2">
      <c r="A82" s="84">
        <v>16</v>
      </c>
      <c r="B82" s="84" t="s">
        <v>62</v>
      </c>
      <c r="C82" s="84" t="s">
        <v>118</v>
      </c>
      <c r="E82" s="37" t="s">
        <v>29</v>
      </c>
      <c r="F82" s="38" t="s">
        <v>30</v>
      </c>
      <c r="G82" s="39">
        <v>7.092424601243196</v>
      </c>
      <c r="H82" s="39">
        <v>7.2512949123110433</v>
      </c>
      <c r="I82" s="39">
        <v>12.514499552200306</v>
      </c>
      <c r="J82" s="40">
        <v>0.72582962126578832</v>
      </c>
      <c r="K82" s="39"/>
      <c r="L82" s="41">
        <v>12.514499552200306</v>
      </c>
      <c r="M82" s="42">
        <v>12.861037985010535</v>
      </c>
      <c r="N82" s="42">
        <v>13.217172397661079</v>
      </c>
      <c r="O82" s="43">
        <v>13.58316851198934</v>
      </c>
      <c r="P82" s="41">
        <v>14.734366422445325</v>
      </c>
      <c r="Q82" s="42">
        <v>15.142375086889931</v>
      </c>
      <c r="R82" s="42">
        <v>15.561681900538174</v>
      </c>
      <c r="S82" s="43">
        <v>15.992599719921184</v>
      </c>
      <c r="T82" s="41">
        <v>18.355873863740335</v>
      </c>
      <c r="U82" s="42">
        <v>18.864165524551048</v>
      </c>
      <c r="V82" s="42">
        <v>19.386532266415792</v>
      </c>
      <c r="W82" s="43">
        <v>19.923363841758132</v>
      </c>
      <c r="X82" s="44">
        <v>7.09</v>
      </c>
      <c r="Y82" s="106">
        <v>9.82632886464026</v>
      </c>
      <c r="Z82" s="69">
        <v>12.708764309740809</v>
      </c>
      <c r="AA82" s="69">
        <v>13.217172397661079</v>
      </c>
      <c r="AB82" s="107">
        <v>13.58316851198934</v>
      </c>
      <c r="AC82" s="106">
        <v>14.734366422445325</v>
      </c>
      <c r="AD82" s="69">
        <v>15.142375086889931</v>
      </c>
      <c r="AE82" s="69">
        <v>15.561681900538174</v>
      </c>
      <c r="AF82" s="107">
        <v>15.992599719921184</v>
      </c>
      <c r="AG82" s="106">
        <v>18.355873863740335</v>
      </c>
      <c r="AH82" s="69">
        <v>18.864165524551048</v>
      </c>
      <c r="AI82" s="69">
        <v>19.386532266415792</v>
      </c>
      <c r="AJ82" s="107">
        <v>19.923363841758132</v>
      </c>
      <c r="AK82" s="42"/>
      <c r="AL82" s="42"/>
      <c r="AM82" s="42"/>
      <c r="AN82" s="42"/>
      <c r="AO82" s="41">
        <v>6.6363946587685954</v>
      </c>
      <c r="AP82" s="42">
        <v>6.7850498991250117</v>
      </c>
      <c r="AQ82" s="42">
        <v>6.937035016865412</v>
      </c>
      <c r="AR82" s="43">
        <v>7.092424601243196</v>
      </c>
      <c r="AS82" s="42">
        <v>7.2512949123110433</v>
      </c>
      <c r="AT82" s="41"/>
      <c r="AU82" s="42"/>
      <c r="AV82" s="42">
        <v>6.7850498991250117</v>
      </c>
      <c r="AW82" s="42">
        <v>6.94</v>
      </c>
      <c r="AX82" s="42">
        <v>7.09</v>
      </c>
      <c r="AY82" s="36">
        <v>-5.8781048934317104</v>
      </c>
      <c r="AZ82" s="36">
        <v>-6.0759880858855233</v>
      </c>
      <c r="BA82" s="36">
        <v>-6.2801373807956669</v>
      </c>
      <c r="BB82" s="45">
        <v>-6.4907439107461444</v>
      </c>
      <c r="BC82" s="42"/>
      <c r="BD82" s="36">
        <v>-9.82632886464026</v>
      </c>
      <c r="BE82" s="36">
        <v>-12.708764309740809</v>
      </c>
      <c r="BF82" s="36">
        <v>-6.4321224985360672</v>
      </c>
      <c r="BG82" s="36">
        <v>-6.64316851198934</v>
      </c>
      <c r="BI82" s="46">
        <v>6.6363946587685954</v>
      </c>
      <c r="BJ82" s="46">
        <v>6.7850498991250117</v>
      </c>
      <c r="BK82" s="46">
        <v>0.15198511774040036</v>
      </c>
      <c r="BL82" s="46">
        <v>0.15242460124319557</v>
      </c>
      <c r="BM82" s="46">
        <v>0.16129491231104343</v>
      </c>
    </row>
    <row r="83" spans="1:65" ht="12" x14ac:dyDescent="0.2">
      <c r="A83" s="84">
        <v>16</v>
      </c>
      <c r="B83" s="84" t="s">
        <v>62</v>
      </c>
      <c r="C83" s="84" t="s">
        <v>118</v>
      </c>
      <c r="E83" s="37" t="s">
        <v>31</v>
      </c>
      <c r="F83" s="38"/>
      <c r="G83" s="39">
        <v>0.89846076291068111</v>
      </c>
      <c r="H83" s="39">
        <v>0.91858628399988029</v>
      </c>
      <c r="I83" s="39">
        <v>1.9914192509582884</v>
      </c>
      <c r="J83" s="40">
        <v>1.1679174680106021</v>
      </c>
      <c r="K83" s="39"/>
      <c r="L83" s="41">
        <v>1.9914192509582884</v>
      </c>
      <c r="M83" s="42">
        <v>2.0465635500504455</v>
      </c>
      <c r="N83" s="42">
        <v>2.1032348473981948</v>
      </c>
      <c r="O83" s="43">
        <v>2.1614754270401582</v>
      </c>
      <c r="P83" s="41">
        <v>2.4073626421537897</v>
      </c>
      <c r="Q83" s="42">
        <v>2.4740248106039213</v>
      </c>
      <c r="R83" s="42">
        <v>2.5425329181014806</v>
      </c>
      <c r="S83" s="43">
        <v>2.6129380804599225</v>
      </c>
      <c r="T83" s="41">
        <v>2.9050138447264024</v>
      </c>
      <c r="U83" s="42">
        <v>2.9854564497897833</v>
      </c>
      <c r="V83" s="42">
        <v>3.0681265873384667</v>
      </c>
      <c r="W83" s="43">
        <v>3.1530859398722826</v>
      </c>
      <c r="X83" s="44">
        <v>0.9</v>
      </c>
      <c r="Y83" s="41">
        <v>0.92492185869904564</v>
      </c>
      <c r="Z83" s="42">
        <v>0.95053382744366421</v>
      </c>
      <c r="AA83" s="42">
        <v>2.1032348473981948</v>
      </c>
      <c r="AB83" s="43">
        <v>2.1614754270401582</v>
      </c>
      <c r="AC83" s="41">
        <v>2.4073626421537897</v>
      </c>
      <c r="AD83" s="42">
        <v>2.4740248106039213</v>
      </c>
      <c r="AE83" s="42">
        <v>2.5425329181014806</v>
      </c>
      <c r="AF83" s="43">
        <v>2.6129380804599225</v>
      </c>
      <c r="AG83" s="41">
        <v>2.9050138447264024</v>
      </c>
      <c r="AH83" s="42">
        <v>2.9854564497897833</v>
      </c>
      <c r="AI83" s="42">
        <v>3.0681265873384667</v>
      </c>
      <c r="AJ83" s="43">
        <v>3.1530859398722826</v>
      </c>
      <c r="AK83" s="42"/>
      <c r="AL83" s="47">
        <v>0.63509174621372388</v>
      </c>
      <c r="AM83" s="42"/>
      <c r="AN83" s="42"/>
      <c r="AO83" s="41">
        <v>0.84069137753659839</v>
      </c>
      <c r="AP83" s="42">
        <v>0.85952286439341818</v>
      </c>
      <c r="AQ83" s="42">
        <v>0.87877617655583062</v>
      </c>
      <c r="AR83" s="43">
        <v>0.89846076291068111</v>
      </c>
      <c r="AS83" s="42">
        <v>0.91858628399988029</v>
      </c>
      <c r="AT83" s="41"/>
      <c r="AU83" s="42"/>
      <c r="AV83" s="42">
        <v>0.85952286439341818</v>
      </c>
      <c r="AW83" s="42">
        <v>0.88</v>
      </c>
      <c r="AX83" s="42">
        <v>0.9</v>
      </c>
      <c r="AY83" s="36">
        <v>-1.1507278734216899</v>
      </c>
      <c r="AZ83" s="36">
        <v>-1.1870406856570273</v>
      </c>
      <c r="BA83" s="36">
        <v>-1.2244586708423641</v>
      </c>
      <c r="BB83" s="45">
        <v>-1.263014664129477</v>
      </c>
      <c r="BC83" s="42"/>
      <c r="BD83" s="36">
        <v>-0.92492185869904564</v>
      </c>
      <c r="BE83" s="36">
        <v>-0.95053382744366421</v>
      </c>
      <c r="BF83" s="36">
        <v>-1.2437119830047765</v>
      </c>
      <c r="BG83" s="36">
        <v>-1.2814754270401583</v>
      </c>
      <c r="BI83" s="46">
        <v>0.84069137753659839</v>
      </c>
      <c r="BJ83" s="46">
        <v>0.85952286439341818</v>
      </c>
      <c r="BK83" s="46">
        <v>1.9253312162412439E-2</v>
      </c>
      <c r="BL83" s="46">
        <v>1.8460762910681106E-2</v>
      </c>
      <c r="BM83" s="46">
        <v>1.8586283999880271E-2</v>
      </c>
    </row>
    <row r="84" spans="1:65" ht="12" x14ac:dyDescent="0.2">
      <c r="A84" s="84">
        <v>16</v>
      </c>
      <c r="C84" s="84" t="s">
        <v>118</v>
      </c>
      <c r="E84" s="59" t="s">
        <v>63</v>
      </c>
      <c r="F84" s="100"/>
      <c r="G84" s="39"/>
      <c r="H84" s="39"/>
      <c r="I84" s="39"/>
      <c r="J84" s="40"/>
      <c r="K84" s="39"/>
      <c r="L84" s="53"/>
      <c r="M84" s="38"/>
      <c r="N84" s="38"/>
      <c r="O84" s="111"/>
      <c r="P84" s="53"/>
      <c r="Q84" s="38"/>
      <c r="R84" s="38"/>
      <c r="S84" s="111"/>
      <c r="T84" s="53"/>
      <c r="U84" s="38"/>
      <c r="V84" s="38"/>
      <c r="W84" s="111"/>
      <c r="X84" s="44"/>
      <c r="Y84" s="53"/>
      <c r="Z84" s="38"/>
      <c r="AA84" s="38"/>
      <c r="AB84" s="111"/>
      <c r="AC84" s="53"/>
      <c r="AD84" s="38"/>
      <c r="AE84" s="38"/>
      <c r="AF84" s="111"/>
      <c r="AG84" s="53"/>
      <c r="AH84" s="38"/>
      <c r="AI84" s="38"/>
      <c r="AJ84" s="111"/>
      <c r="AO84" s="53"/>
      <c r="AP84" s="38"/>
      <c r="AQ84" s="38"/>
      <c r="AR84" s="111"/>
      <c r="AS84" s="42"/>
      <c r="AT84" s="112"/>
      <c r="AV84" s="116"/>
      <c r="AW84" s="116"/>
      <c r="AX84" s="116"/>
      <c r="AY84" s="36"/>
      <c r="AZ84" s="36"/>
      <c r="BA84" s="36"/>
      <c r="BB84" s="45"/>
      <c r="BC84" s="116"/>
      <c r="BD84" s="36"/>
      <c r="BE84" s="36"/>
      <c r="BF84" s="36"/>
      <c r="BG84" s="36"/>
      <c r="BI84" s="46">
        <v>0</v>
      </c>
      <c r="BJ84" s="46">
        <v>0</v>
      </c>
      <c r="BK84" s="46">
        <v>0</v>
      </c>
      <c r="BL84" s="46">
        <v>0</v>
      </c>
      <c r="BM84" s="46">
        <v>0</v>
      </c>
    </row>
    <row r="85" spans="1:65" ht="12" x14ac:dyDescent="0.2">
      <c r="A85" s="84">
        <v>16</v>
      </c>
      <c r="B85" s="84" t="s">
        <v>63</v>
      </c>
      <c r="C85" s="84" t="s">
        <v>118</v>
      </c>
      <c r="E85" s="37" t="s">
        <v>29</v>
      </c>
      <c r="F85" s="38" t="s">
        <v>45</v>
      </c>
      <c r="G85" s="39">
        <v>49.734020042847803</v>
      </c>
      <c r="H85" s="39">
        <v>50.848062091807591</v>
      </c>
      <c r="I85" s="39">
        <v>82.177770929004112</v>
      </c>
      <c r="J85" s="40">
        <v>0.61614361586936905</v>
      </c>
      <c r="K85" s="39"/>
      <c r="L85" s="41">
        <v>82.177770929004112</v>
      </c>
      <c r="M85" s="42">
        <v>84.453351812665431</v>
      </c>
      <c r="N85" s="42">
        <v>86.791945702149917</v>
      </c>
      <c r="O85" s="43">
        <v>89.195297487710164</v>
      </c>
      <c r="P85" s="41">
        <v>95.141216212427722</v>
      </c>
      <c r="Q85" s="42">
        <v>97.775767264540477</v>
      </c>
      <c r="R85" s="42">
        <v>100.48327154893785</v>
      </c>
      <c r="S85" s="43">
        <v>103.26574921022726</v>
      </c>
      <c r="T85" s="41">
        <v>120.70033890233758</v>
      </c>
      <c r="U85" s="42">
        <v>124.04264644794979</v>
      </c>
      <c r="V85" s="42">
        <v>127.47750567842918</v>
      </c>
      <c r="W85" s="43">
        <v>131.0074794382343</v>
      </c>
      <c r="X85" s="44">
        <v>41.73</v>
      </c>
      <c r="Y85" s="106">
        <v>45.425543515012414</v>
      </c>
      <c r="Z85" s="69">
        <v>49.293755179350271</v>
      </c>
      <c r="AA85" s="69">
        <v>53.34136398271918</v>
      </c>
      <c r="AB85" s="107">
        <v>57.575339179087969</v>
      </c>
      <c r="AC85" s="106">
        <v>62.00289843326712</v>
      </c>
      <c r="AD85" s="69">
        <v>66.631516234428361</v>
      </c>
      <c r="AE85" s="69">
        <v>71.468932585102323</v>
      </c>
      <c r="AF85" s="107">
        <v>76.523161974459398</v>
      </c>
      <c r="AG85" s="106">
        <v>81.802502644955268</v>
      </c>
      <c r="AH85" s="69">
        <v>87.315546161707701</v>
      </c>
      <c r="AI85" s="69">
        <v>93.071187294264732</v>
      </c>
      <c r="AJ85" s="107">
        <v>99.078634220727508</v>
      </c>
      <c r="AK85" s="42"/>
      <c r="AL85" s="42"/>
      <c r="AM85" s="42"/>
      <c r="AN85" s="42"/>
      <c r="AO85" s="41">
        <v>46.536213428845159</v>
      </c>
      <c r="AP85" s="42">
        <v>47.578624609651285</v>
      </c>
      <c r="AQ85" s="42">
        <v>48.644385800907479</v>
      </c>
      <c r="AR85" s="43">
        <v>49.734020042847803</v>
      </c>
      <c r="AS85" s="42">
        <v>50.848062091807591</v>
      </c>
      <c r="AT85" s="41"/>
      <c r="AU85" s="42"/>
      <c r="AV85" s="42">
        <v>35.054938828799997</v>
      </c>
      <c r="AW85" s="42">
        <v>38.33</v>
      </c>
      <c r="AX85" s="42">
        <v>41.73</v>
      </c>
      <c r="AY85" s="36">
        <v>-35.641557500158953</v>
      </c>
      <c r="AZ85" s="36">
        <v>-36.874727203014146</v>
      </c>
      <c r="BA85" s="36">
        <v>-38.147559901242438</v>
      </c>
      <c r="BB85" s="45">
        <v>-39.461277444862361</v>
      </c>
      <c r="BC85" s="42"/>
      <c r="BD85" s="36">
        <v>-45.425543515012414</v>
      </c>
      <c r="BE85" s="36">
        <v>-49.293755179350271</v>
      </c>
      <c r="BF85" s="36">
        <v>-18.286425153919183</v>
      </c>
      <c r="BG85" s="36">
        <v>-19.245339179087971</v>
      </c>
      <c r="BI85" s="46">
        <v>31.906911999999998</v>
      </c>
      <c r="BJ85" s="46">
        <v>35.054938828799997</v>
      </c>
      <c r="BK85" s="46">
        <v>3.2730488185651154</v>
      </c>
      <c r="BL85" s="46">
        <v>3.4000798868952131</v>
      </c>
      <c r="BM85" s="46">
        <v>3.535354407674312</v>
      </c>
    </row>
    <row r="86" spans="1:65" ht="12" x14ac:dyDescent="0.2">
      <c r="A86" s="84">
        <v>16</v>
      </c>
      <c r="B86" s="84" t="s">
        <v>63</v>
      </c>
      <c r="C86" s="84" t="s">
        <v>118</v>
      </c>
      <c r="E86" s="37" t="s">
        <v>31</v>
      </c>
      <c r="F86" s="38"/>
      <c r="G86" s="39">
        <v>0.89846076291068111</v>
      </c>
      <c r="H86" s="39">
        <v>0.91858628399988029</v>
      </c>
      <c r="I86" s="39">
        <v>1.9914192509582884</v>
      </c>
      <c r="J86" s="40">
        <v>1.1679174680106021</v>
      </c>
      <c r="K86" s="39"/>
      <c r="L86" s="41">
        <v>1.9914192509582884</v>
      </c>
      <c r="M86" s="42">
        <v>2.0465635500504455</v>
      </c>
      <c r="N86" s="42">
        <v>2.1032348473981948</v>
      </c>
      <c r="O86" s="43">
        <v>2.1614754270401582</v>
      </c>
      <c r="P86" s="41">
        <v>2.4073626421537897</v>
      </c>
      <c r="Q86" s="42">
        <v>2.4740248106039213</v>
      </c>
      <c r="R86" s="42">
        <v>2.5425329181014806</v>
      </c>
      <c r="S86" s="43">
        <v>2.6129380804599225</v>
      </c>
      <c r="T86" s="41">
        <v>2.9050138447264024</v>
      </c>
      <c r="U86" s="42">
        <v>2.9854564497897833</v>
      </c>
      <c r="V86" s="42">
        <v>3.0681265873384667</v>
      </c>
      <c r="W86" s="43">
        <v>3.1530859398722826</v>
      </c>
      <c r="X86" s="44">
        <v>0.9</v>
      </c>
      <c r="Y86" s="41">
        <v>0.92492185869904653</v>
      </c>
      <c r="Z86" s="42">
        <v>0.95053382744366155</v>
      </c>
      <c r="AA86" s="42">
        <v>0.97685501603945712</v>
      </c>
      <c r="AB86" s="43">
        <v>1.0039050634607809</v>
      </c>
      <c r="AC86" s="41">
        <v>1.0317041525039197</v>
      </c>
      <c r="AD86" s="42">
        <v>1.060273024846055</v>
      </c>
      <c r="AE86" s="42">
        <v>1.0896329965211935</v>
      </c>
      <c r="AF86" s="43">
        <v>1.1198059738246535</v>
      </c>
      <c r="AG86" s="41">
        <v>1.1508144696579901</v>
      </c>
      <c r="AH86" s="42">
        <v>1.1826816203264758</v>
      </c>
      <c r="AI86" s="42">
        <v>1.2154312028017384</v>
      </c>
      <c r="AJ86" s="43">
        <v>1.2490876524624444</v>
      </c>
      <c r="AK86" s="42"/>
      <c r="AL86" s="47"/>
      <c r="AM86" s="42"/>
      <c r="AN86" s="42"/>
      <c r="AO86" s="41">
        <v>0.84069137753659839</v>
      </c>
      <c r="AP86" s="42">
        <v>0.85952286439341818</v>
      </c>
      <c r="AQ86" s="42">
        <v>0.87877617655583062</v>
      </c>
      <c r="AR86" s="43">
        <v>0.89846076291068111</v>
      </c>
      <c r="AS86" s="42">
        <v>0.91858628399988029</v>
      </c>
      <c r="AT86" s="41"/>
      <c r="AU86" s="42"/>
      <c r="AV86" s="42">
        <v>0.8595228643934173</v>
      </c>
      <c r="AW86" s="42">
        <v>0.88</v>
      </c>
      <c r="AX86" s="42">
        <v>0.9</v>
      </c>
      <c r="AY86" s="36">
        <v>-1.1507278734216899</v>
      </c>
      <c r="AZ86" s="36">
        <v>-1.1870406856570273</v>
      </c>
      <c r="BA86" s="36">
        <v>-1.2244586708423641</v>
      </c>
      <c r="BB86" s="45">
        <v>-1.263014664129477</v>
      </c>
      <c r="BC86" s="42"/>
      <c r="BD86" s="36">
        <v>-0.92492185869904653</v>
      </c>
      <c r="BE86" s="36">
        <v>-0.95053382744366155</v>
      </c>
      <c r="BF86" s="36">
        <v>-0.11733215164603983</v>
      </c>
      <c r="BG86" s="36">
        <v>-0.1239050634607809</v>
      </c>
      <c r="BI86" s="46">
        <v>0.84069137753659839</v>
      </c>
      <c r="BJ86" s="46">
        <v>0.8595228643934173</v>
      </c>
      <c r="BK86" s="46">
        <v>1.9253312162413327E-2</v>
      </c>
      <c r="BL86" s="46">
        <v>1.8460762910679884E-2</v>
      </c>
      <c r="BM86" s="46">
        <v>1.8586283999880271E-2</v>
      </c>
    </row>
    <row r="87" spans="1:65" ht="12" x14ac:dyDescent="0.2">
      <c r="A87" s="84">
        <v>16</v>
      </c>
      <c r="C87" s="84" t="s">
        <v>118</v>
      </c>
      <c r="E87" s="103" t="s">
        <v>64</v>
      </c>
      <c r="F87" s="100"/>
      <c r="G87" s="39">
        <v>0</v>
      </c>
      <c r="H87" s="39">
        <v>0</v>
      </c>
      <c r="I87" s="39">
        <v>0</v>
      </c>
      <c r="J87" s="40" t="s">
        <v>103</v>
      </c>
      <c r="K87" s="39"/>
      <c r="L87" s="53"/>
      <c r="M87" s="38"/>
      <c r="N87" s="38"/>
      <c r="O87" s="111"/>
      <c r="P87" s="53"/>
      <c r="Q87" s="38"/>
      <c r="R87" s="38"/>
      <c r="S87" s="111"/>
      <c r="T87" s="53"/>
      <c r="U87" s="38"/>
      <c r="V87" s="38"/>
      <c r="W87" s="111"/>
      <c r="X87" s="44"/>
      <c r="Y87" s="53"/>
      <c r="Z87" s="38"/>
      <c r="AA87" s="38"/>
      <c r="AB87" s="111"/>
      <c r="AC87" s="53"/>
      <c r="AD87" s="38"/>
      <c r="AE87" s="38"/>
      <c r="AF87" s="111"/>
      <c r="AG87" s="53"/>
      <c r="AH87" s="38"/>
      <c r="AI87" s="38"/>
      <c r="AJ87" s="111"/>
      <c r="AO87" s="53"/>
      <c r="AP87" s="38"/>
      <c r="AQ87" s="38"/>
      <c r="AR87" s="111"/>
      <c r="AS87" s="42" t="s">
        <v>103</v>
      </c>
      <c r="AT87" s="112"/>
      <c r="AY87" s="36">
        <v>0</v>
      </c>
      <c r="AZ87" s="36">
        <v>0</v>
      </c>
      <c r="BA87" s="36">
        <v>0</v>
      </c>
      <c r="BB87" s="45">
        <v>0</v>
      </c>
      <c r="BD87" s="36">
        <v>0</v>
      </c>
      <c r="BE87" s="36">
        <v>0</v>
      </c>
      <c r="BF87" s="36">
        <v>0</v>
      </c>
      <c r="BG87" s="36">
        <v>0</v>
      </c>
      <c r="BI87" s="46">
        <v>0</v>
      </c>
      <c r="BJ87" s="46">
        <v>0</v>
      </c>
      <c r="BK87" s="46">
        <v>0</v>
      </c>
      <c r="BL87" s="46">
        <v>0</v>
      </c>
      <c r="BM87" s="46">
        <v>0</v>
      </c>
    </row>
    <row r="88" spans="1:65" ht="12" x14ac:dyDescent="0.2">
      <c r="A88" s="84">
        <v>16</v>
      </c>
      <c r="B88" s="84" t="s">
        <v>64</v>
      </c>
      <c r="C88" s="84" t="s">
        <v>118</v>
      </c>
      <c r="D88" s="84">
        <v>16</v>
      </c>
      <c r="E88" s="37" t="s">
        <v>29</v>
      </c>
      <c r="F88" s="38" t="s">
        <v>30</v>
      </c>
      <c r="G88" s="39">
        <v>7.092424601243196</v>
      </c>
      <c r="H88" s="39">
        <v>7.2512949123110433</v>
      </c>
      <c r="I88" s="39">
        <v>12.514499552200306</v>
      </c>
      <c r="J88" s="40">
        <v>0.72582962126578832</v>
      </c>
      <c r="K88" s="39"/>
      <c r="L88" s="41">
        <v>12.514499552200306</v>
      </c>
      <c r="M88" s="42">
        <v>12.861037985010535</v>
      </c>
      <c r="N88" s="42">
        <v>13.217172397661079</v>
      </c>
      <c r="O88" s="43">
        <v>13.58316851198934</v>
      </c>
      <c r="P88" s="41">
        <v>14.734366422445325</v>
      </c>
      <c r="Q88" s="42">
        <v>15.142375086889931</v>
      </c>
      <c r="R88" s="42">
        <v>15.561681900538174</v>
      </c>
      <c r="S88" s="43">
        <v>15.992599719921184</v>
      </c>
      <c r="T88" s="41">
        <v>18.355873863740335</v>
      </c>
      <c r="U88" s="42">
        <v>18.864165524551048</v>
      </c>
      <c r="V88" s="42">
        <v>19.386532266415792</v>
      </c>
      <c r="W88" s="43">
        <v>19.923363841758132</v>
      </c>
      <c r="X88" s="44">
        <v>7.25</v>
      </c>
      <c r="Y88" s="106">
        <v>9.990759417297868</v>
      </c>
      <c r="Z88" s="69">
        <v>12.861037985010535</v>
      </c>
      <c r="AA88" s="69">
        <v>13.217172397661079</v>
      </c>
      <c r="AB88" s="107">
        <v>13.58316851198934</v>
      </c>
      <c r="AC88" s="106">
        <v>14.734366422445325</v>
      </c>
      <c r="AD88" s="69">
        <v>15.142375086889931</v>
      </c>
      <c r="AE88" s="69">
        <v>15.561681900538174</v>
      </c>
      <c r="AF88" s="107">
        <v>15.992599719921184</v>
      </c>
      <c r="AG88" s="106">
        <v>18.355873863740335</v>
      </c>
      <c r="AH88" s="69">
        <v>18.864165524551048</v>
      </c>
      <c r="AI88" s="69">
        <v>19.386532266415792</v>
      </c>
      <c r="AJ88" s="107">
        <v>19.923363841758132</v>
      </c>
      <c r="AL88" s="42"/>
      <c r="AO88" s="41">
        <v>6.6363946587685954</v>
      </c>
      <c r="AP88" s="42">
        <v>6.7850498991250117</v>
      </c>
      <c r="AQ88" s="42">
        <v>6.937035016865412</v>
      </c>
      <c r="AR88" s="43">
        <v>7.092424601243196</v>
      </c>
      <c r="AS88" s="42">
        <v>7.2512949123110433</v>
      </c>
      <c r="AT88" s="41"/>
      <c r="AU88" s="42"/>
      <c r="AV88" s="42">
        <v>12.22</v>
      </c>
      <c r="AW88" s="42">
        <v>7.09</v>
      </c>
      <c r="AX88" s="42">
        <v>7.25</v>
      </c>
      <c r="AY88" s="36">
        <v>-5.8781048934317104</v>
      </c>
      <c r="AZ88" s="36">
        <v>-6.0759880858855233</v>
      </c>
      <c r="BA88" s="36">
        <v>-6.2801373807956669</v>
      </c>
      <c r="BB88" s="45">
        <v>-6.4907439107461444</v>
      </c>
      <c r="BC88" s="42"/>
      <c r="BD88" s="36">
        <v>-9.990759417297868</v>
      </c>
      <c r="BE88" s="36">
        <v>-12.861037985010535</v>
      </c>
      <c r="BF88" s="36">
        <v>-0.99717239766107824</v>
      </c>
      <c r="BG88" s="36">
        <v>-6.4931685119893405</v>
      </c>
      <c r="BI88" s="46">
        <v>12.22</v>
      </c>
      <c r="BJ88" s="46">
        <v>12.22</v>
      </c>
      <c r="BK88" s="46">
        <v>0</v>
      </c>
      <c r="BL88" s="46">
        <v>5.1300000000000008</v>
      </c>
      <c r="BM88" s="46">
        <v>4.9700000000000006</v>
      </c>
    </row>
    <row r="89" spans="1:65" ht="12" x14ac:dyDescent="0.2">
      <c r="A89" s="84">
        <v>16</v>
      </c>
      <c r="B89" s="84" t="s">
        <v>64</v>
      </c>
      <c r="C89" s="84" t="s">
        <v>118</v>
      </c>
      <c r="D89" s="84">
        <v>16</v>
      </c>
      <c r="E89" s="37" t="s">
        <v>31</v>
      </c>
      <c r="F89" s="38"/>
      <c r="G89" s="39">
        <v>0.89846076291068111</v>
      </c>
      <c r="H89" s="39">
        <v>0.91858628399988029</v>
      </c>
      <c r="I89" s="39">
        <v>1.9914192509582884</v>
      </c>
      <c r="J89" s="40">
        <v>1.1679174680106021</v>
      </c>
      <c r="K89" s="39"/>
      <c r="L89" s="41">
        <v>1.9914192509582884</v>
      </c>
      <c r="M89" s="42">
        <v>2.0465635500504455</v>
      </c>
      <c r="N89" s="42">
        <v>2.1032348473981948</v>
      </c>
      <c r="O89" s="43">
        <v>2.1614754270401582</v>
      </c>
      <c r="P89" s="41">
        <v>2.4073626421537897</v>
      </c>
      <c r="Q89" s="42">
        <v>2.4740248106039213</v>
      </c>
      <c r="R89" s="42">
        <v>2.5425329181014806</v>
      </c>
      <c r="S89" s="43">
        <v>2.6129380804599225</v>
      </c>
      <c r="T89" s="41">
        <v>2.9050138447264024</v>
      </c>
      <c r="U89" s="42">
        <v>2.9854564497897833</v>
      </c>
      <c r="V89" s="42">
        <v>3.0681265873384667</v>
      </c>
      <c r="W89" s="43">
        <v>3.1530859398722826</v>
      </c>
      <c r="X89" s="44">
        <v>0.92</v>
      </c>
      <c r="Y89" s="41">
        <v>0.94547567778124675</v>
      </c>
      <c r="Z89" s="42">
        <v>0.98836691766267049</v>
      </c>
      <c r="AA89" s="42">
        <v>2.1032348473981948</v>
      </c>
      <c r="AB89" s="43">
        <v>2.1614754270401582</v>
      </c>
      <c r="AC89" s="41">
        <v>2.4073626421537897</v>
      </c>
      <c r="AD89" s="42">
        <v>2.4740248106039213</v>
      </c>
      <c r="AE89" s="42">
        <v>2.5425329181014806</v>
      </c>
      <c r="AF89" s="43">
        <v>2.6129380804599225</v>
      </c>
      <c r="AG89" s="41">
        <v>2.9050138447264024</v>
      </c>
      <c r="AH89" s="42">
        <v>2.9854564497897833</v>
      </c>
      <c r="AI89" s="42">
        <v>3.0681265873384667</v>
      </c>
      <c r="AJ89" s="43">
        <v>3.1530859398722826</v>
      </c>
      <c r="AL89" s="47">
        <v>0.63509174621372388</v>
      </c>
      <c r="AO89" s="41">
        <v>0.84069137753659839</v>
      </c>
      <c r="AP89" s="42">
        <v>0.85952286439341818</v>
      </c>
      <c r="AQ89" s="42">
        <v>0.87877617655583062</v>
      </c>
      <c r="AR89" s="43">
        <v>0.89846076291068111</v>
      </c>
      <c r="AS89" s="42">
        <v>0.91858628399988029</v>
      </c>
      <c r="AT89" s="41"/>
      <c r="AU89" s="42"/>
      <c r="AV89" s="42">
        <v>0.85952286439341818</v>
      </c>
      <c r="AW89" s="42">
        <v>0.88</v>
      </c>
      <c r="AX89" s="42">
        <v>0.92</v>
      </c>
      <c r="AY89" s="36">
        <v>-1.1507278734216899</v>
      </c>
      <c r="AZ89" s="36">
        <v>-1.1870406856570273</v>
      </c>
      <c r="BA89" s="36">
        <v>-1.2244586708423641</v>
      </c>
      <c r="BB89" s="45">
        <v>-1.263014664129477</v>
      </c>
      <c r="BC89" s="42"/>
      <c r="BD89" s="36">
        <v>-0.94547567778124675</v>
      </c>
      <c r="BE89" s="36">
        <v>-0.98836691766267049</v>
      </c>
      <c r="BF89" s="36">
        <v>-1.2437119830047765</v>
      </c>
      <c r="BG89" s="36">
        <v>-1.2814754270401583</v>
      </c>
      <c r="BI89" s="46">
        <v>0.84069137753659839</v>
      </c>
      <c r="BJ89" s="46">
        <v>0.85952286439341818</v>
      </c>
      <c r="BK89" s="46">
        <v>1.925331216241255E-2</v>
      </c>
      <c r="BL89" s="46">
        <v>1.8460762910681328E-2</v>
      </c>
      <c r="BM89" s="46">
        <v>-1.4137160001194138E-3</v>
      </c>
    </row>
    <row r="90" spans="1:65" ht="12" x14ac:dyDescent="0.2">
      <c r="A90" s="84">
        <v>17</v>
      </c>
      <c r="C90" s="84" t="s">
        <v>119</v>
      </c>
      <c r="D90" s="84">
        <v>17</v>
      </c>
      <c r="E90" s="103" t="s">
        <v>65</v>
      </c>
      <c r="F90" s="58"/>
      <c r="G90" s="39">
        <v>0</v>
      </c>
      <c r="H90" s="39">
        <v>0</v>
      </c>
      <c r="I90" s="39">
        <v>0</v>
      </c>
      <c r="J90" s="40" t="s">
        <v>103</v>
      </c>
      <c r="K90" s="39"/>
      <c r="L90" s="41"/>
      <c r="M90" s="42"/>
      <c r="N90" s="42"/>
      <c r="O90" s="43"/>
      <c r="P90" s="41"/>
      <c r="Q90" s="42"/>
      <c r="R90" s="42"/>
      <c r="S90" s="43"/>
      <c r="T90" s="41"/>
      <c r="U90" s="42"/>
      <c r="V90" s="42"/>
      <c r="W90" s="43"/>
      <c r="X90" s="44"/>
      <c r="Y90" s="41"/>
      <c r="Z90" s="42"/>
      <c r="AA90" s="42"/>
      <c r="AB90" s="43"/>
      <c r="AC90" s="41"/>
      <c r="AD90" s="42"/>
      <c r="AE90" s="42"/>
      <c r="AF90" s="43"/>
      <c r="AG90" s="41"/>
      <c r="AH90" s="42"/>
      <c r="AI90" s="42"/>
      <c r="AJ90" s="43"/>
      <c r="AK90" s="42"/>
      <c r="AL90" s="47"/>
      <c r="AM90" s="42"/>
      <c r="AN90" s="42"/>
      <c r="AO90" s="41"/>
      <c r="AP90" s="42"/>
      <c r="AQ90" s="42"/>
      <c r="AR90" s="43"/>
      <c r="AS90" s="42" t="s">
        <v>103</v>
      </c>
      <c r="AT90" s="41"/>
      <c r="AU90" s="42"/>
      <c r="AV90" s="42"/>
      <c r="AW90" s="42"/>
      <c r="AX90" s="42"/>
      <c r="AY90" s="36">
        <v>0</v>
      </c>
      <c r="AZ90" s="36">
        <v>0</v>
      </c>
      <c r="BA90" s="36">
        <v>0</v>
      </c>
      <c r="BB90" s="45">
        <v>0</v>
      </c>
      <c r="BC90" s="42"/>
      <c r="BD90" s="36">
        <v>0</v>
      </c>
      <c r="BE90" s="36">
        <v>0</v>
      </c>
      <c r="BF90" s="36">
        <v>0</v>
      </c>
      <c r="BG90" s="36">
        <v>0</v>
      </c>
      <c r="BI90" s="46">
        <v>0</v>
      </c>
      <c r="BJ90" s="46">
        <v>0</v>
      </c>
      <c r="BK90" s="46">
        <v>0</v>
      </c>
      <c r="BL90" s="46">
        <v>0</v>
      </c>
      <c r="BM90" s="46">
        <v>0</v>
      </c>
    </row>
    <row r="91" spans="1:65" ht="12" x14ac:dyDescent="0.2">
      <c r="A91" s="84">
        <v>17</v>
      </c>
      <c r="B91" s="84" t="s">
        <v>65</v>
      </c>
      <c r="C91" s="84" t="s">
        <v>119</v>
      </c>
      <c r="D91" s="84">
        <v>17</v>
      </c>
      <c r="E91" s="37" t="s">
        <v>29</v>
      </c>
      <c r="F91" s="100" t="s">
        <v>30</v>
      </c>
      <c r="G91" s="39">
        <v>21.904582303312619</v>
      </c>
      <c r="H91" s="39">
        <v>22.395244946906821</v>
      </c>
      <c r="I91" s="39">
        <v>24.090778954602765</v>
      </c>
      <c r="J91" s="40">
        <v>7.5709554046656094E-2</v>
      </c>
      <c r="K91" s="39"/>
      <c r="L91" s="53">
        <v>24.090778954602765</v>
      </c>
      <c r="M91" s="38">
        <v>24.757875609110044</v>
      </c>
      <c r="N91" s="38">
        <v>25.443444806464257</v>
      </c>
      <c r="O91" s="111">
        <v>26.147998069001662</v>
      </c>
      <c r="P91" s="53">
        <v>25.675117879189198</v>
      </c>
      <c r="Q91" s="38">
        <v>26.38608639015197</v>
      </c>
      <c r="R91" s="38">
        <v>27.116742297525501</v>
      </c>
      <c r="S91" s="111">
        <v>27.867630764100355</v>
      </c>
      <c r="T91" s="53">
        <v>33.471157956293922</v>
      </c>
      <c r="U91" s="38">
        <v>34.398006255271902</v>
      </c>
      <c r="V91" s="38">
        <v>35.350519867963882</v>
      </c>
      <c r="W91" s="111">
        <v>36.329409491394102</v>
      </c>
      <c r="X91" s="44">
        <v>21.9</v>
      </c>
      <c r="Y91" s="53">
        <v>24.090778954602765</v>
      </c>
      <c r="Z91" s="38">
        <v>24.757875609110044</v>
      </c>
      <c r="AA91" s="38">
        <v>25.443444806464257</v>
      </c>
      <c r="AB91" s="111">
        <v>26.147998069001662</v>
      </c>
      <c r="AC91" s="53">
        <v>25.675117879189198</v>
      </c>
      <c r="AD91" s="38">
        <v>26.38608639015197</v>
      </c>
      <c r="AE91" s="38">
        <v>27.116742297525501</v>
      </c>
      <c r="AF91" s="111">
        <v>27.867630764100355</v>
      </c>
      <c r="AG91" s="53">
        <v>31.799653352650033</v>
      </c>
      <c r="AH91" s="38">
        <v>34.398006255271902</v>
      </c>
      <c r="AI91" s="38">
        <v>35.350519867963882</v>
      </c>
      <c r="AJ91" s="111">
        <v>36.329409491394102</v>
      </c>
      <c r="AO91" s="53">
        <v>20.496157685593193</v>
      </c>
      <c r="AP91" s="38">
        <v>20.955271617750476</v>
      </c>
      <c r="AQ91" s="38">
        <v>21.424669701988083</v>
      </c>
      <c r="AR91" s="111">
        <v>21.904582303312619</v>
      </c>
      <c r="AS91" s="42">
        <v>22.395244946906821</v>
      </c>
      <c r="AT91" s="112"/>
      <c r="AV91" s="84">
        <v>20.347543065600004</v>
      </c>
      <c r="AW91" s="84">
        <v>21.42</v>
      </c>
      <c r="AX91" s="84">
        <v>21.9</v>
      </c>
      <c r="AY91" s="36">
        <v>-3.594621269009572</v>
      </c>
      <c r="AZ91" s="36">
        <v>-3.8026039913595682</v>
      </c>
      <c r="BA91" s="36">
        <v>-4.0187751044761733</v>
      </c>
      <c r="BB91" s="45">
        <v>-4.2434157656890434</v>
      </c>
      <c r="BD91" s="36">
        <v>-24.090778954602765</v>
      </c>
      <c r="BE91" s="36">
        <v>-24.757875609110044</v>
      </c>
      <c r="BF91" s="36">
        <v>-5.0959017408642531</v>
      </c>
      <c r="BG91" s="36">
        <v>-4.7279980690016608</v>
      </c>
      <c r="BI91" s="46">
        <v>17.521744000000002</v>
      </c>
      <c r="BJ91" s="46">
        <v>20.347543065600004</v>
      </c>
      <c r="BK91" s="46">
        <v>1.0771266363880798</v>
      </c>
      <c r="BL91" s="46">
        <v>0.48458230331261731</v>
      </c>
      <c r="BM91" s="46">
        <v>0.49524494690682275</v>
      </c>
    </row>
    <row r="92" spans="1:65" ht="12" x14ac:dyDescent="0.2">
      <c r="A92" s="84">
        <v>17</v>
      </c>
      <c r="B92" s="84" t="s">
        <v>65</v>
      </c>
      <c r="C92" s="84" t="s">
        <v>119</v>
      </c>
      <c r="D92" s="84">
        <v>17</v>
      </c>
      <c r="E92" s="37" t="s">
        <v>31</v>
      </c>
      <c r="F92" s="38"/>
      <c r="G92" s="39">
        <v>4.0103478590454102</v>
      </c>
      <c r="H92" s="39">
        <v>4.1001796510880277</v>
      </c>
      <c r="I92" s="39">
        <v>4.257101224228423</v>
      </c>
      <c r="J92" s="40">
        <v>3.8271877452675608E-2</v>
      </c>
      <c r="K92" s="39"/>
      <c r="L92" s="41">
        <v>4.257101224228423</v>
      </c>
      <c r="M92" s="42">
        <v>4.3749844188703726</v>
      </c>
      <c r="N92" s="42">
        <v>4.4961319116454987</v>
      </c>
      <c r="O92" s="43">
        <v>4.6206340940836093</v>
      </c>
      <c r="P92" s="41">
        <v>5.1462271461643452</v>
      </c>
      <c r="Q92" s="42">
        <v>5.2887310859086787</v>
      </c>
      <c r="R92" s="42">
        <v>5.4351810957089741</v>
      </c>
      <c r="S92" s="43">
        <v>5.5856864460100679</v>
      </c>
      <c r="T92" s="41">
        <v>6.2100260769561606</v>
      </c>
      <c r="U92" s="42">
        <v>6.3819876240753715</v>
      </c>
      <c r="V92" s="42">
        <v>6.5587109505045538</v>
      </c>
      <c r="W92" s="43">
        <v>6.7403279144560626</v>
      </c>
      <c r="X92" s="44">
        <v>4.01</v>
      </c>
      <c r="Y92" s="106">
        <v>4.257101224228423</v>
      </c>
      <c r="Z92" s="69">
        <v>4.3749844188703726</v>
      </c>
      <c r="AA92" s="69">
        <v>4.4961319116454987</v>
      </c>
      <c r="AB92" s="107">
        <v>4.6206340940836093</v>
      </c>
      <c r="AC92" s="106">
        <v>4.7485838607422144</v>
      </c>
      <c r="AD92" s="69">
        <v>5.2887310859086787</v>
      </c>
      <c r="AE92" s="69">
        <v>5.4351810957089741</v>
      </c>
      <c r="AF92" s="107">
        <v>5.5856864460100679</v>
      </c>
      <c r="AG92" s="106">
        <v>5.7403594330596661</v>
      </c>
      <c r="AH92" s="69">
        <v>6.3819876240753715</v>
      </c>
      <c r="AI92" s="69">
        <v>6.5587109505045538</v>
      </c>
      <c r="AJ92" s="107">
        <v>6.7403279144560626</v>
      </c>
      <c r="AK92" s="42"/>
      <c r="AL92" s="42">
        <v>0.30101449366278327</v>
      </c>
      <c r="AM92" s="42"/>
      <c r="AN92" s="42"/>
      <c r="AO92" s="41">
        <v>3.7524898194769607</v>
      </c>
      <c r="AP92" s="42">
        <v>3.8365455914332443</v>
      </c>
      <c r="AQ92" s="42">
        <v>3.9224842126813488</v>
      </c>
      <c r="AR92" s="43">
        <v>4.0103478590454102</v>
      </c>
      <c r="AS92" s="42">
        <v>4.1001796510880277</v>
      </c>
      <c r="AT92" s="41"/>
      <c r="AU92" s="42"/>
      <c r="AV92" s="42">
        <v>3.271794508799998</v>
      </c>
      <c r="AW92" s="42">
        <v>3.92</v>
      </c>
      <c r="AX92" s="42">
        <v>4.01</v>
      </c>
      <c r="AY92" s="36">
        <v>-0.50461140475146227</v>
      </c>
      <c r="AZ92" s="36">
        <v>-0.53843882743712834</v>
      </c>
      <c r="BA92" s="36">
        <v>-0.57364769896414991</v>
      </c>
      <c r="BB92" s="45">
        <v>-0.61028623503819901</v>
      </c>
      <c r="BC92" s="42"/>
      <c r="BD92" s="36">
        <v>-4.257101224228423</v>
      </c>
      <c r="BE92" s="36">
        <v>-4.3749844188703726</v>
      </c>
      <c r="BF92" s="36">
        <v>-1.2243374028455007</v>
      </c>
      <c r="BG92" s="36">
        <v>-0.70063409408360933</v>
      </c>
      <c r="BI92" s="46">
        <v>3.200111999999999</v>
      </c>
      <c r="BJ92" s="46">
        <v>3.271794508799998</v>
      </c>
      <c r="BK92" s="46">
        <v>0.65068970388135083</v>
      </c>
      <c r="BL92" s="46">
        <v>9.0347859045410317E-2</v>
      </c>
      <c r="BM92" s="46">
        <v>9.0179651088027946E-2</v>
      </c>
    </row>
    <row r="93" spans="1:65" ht="12" x14ac:dyDescent="0.2">
      <c r="A93" s="84">
        <v>18</v>
      </c>
      <c r="C93" s="84" t="s">
        <v>120</v>
      </c>
      <c r="D93" s="84">
        <v>18</v>
      </c>
      <c r="E93" s="103" t="s">
        <v>66</v>
      </c>
      <c r="F93" s="38"/>
      <c r="G93" s="39">
        <v>0</v>
      </c>
      <c r="H93" s="39">
        <v>0</v>
      </c>
      <c r="I93" s="39">
        <v>0</v>
      </c>
      <c r="J93" s="40" t="s">
        <v>103</v>
      </c>
      <c r="K93" s="39"/>
      <c r="L93" s="41"/>
      <c r="M93" s="42"/>
      <c r="N93" s="42"/>
      <c r="O93" s="43"/>
      <c r="P93" s="41"/>
      <c r="Q93" s="42"/>
      <c r="R93" s="42"/>
      <c r="S93" s="43"/>
      <c r="T93" s="41"/>
      <c r="U93" s="42"/>
      <c r="V93" s="42"/>
      <c r="W93" s="43"/>
      <c r="X93" s="44"/>
      <c r="Y93" s="41"/>
      <c r="Z93" s="42"/>
      <c r="AA93" s="42"/>
      <c r="AB93" s="43"/>
      <c r="AC93" s="41"/>
      <c r="AD93" s="42"/>
      <c r="AE93" s="42"/>
      <c r="AF93" s="43"/>
      <c r="AG93" s="41"/>
      <c r="AH93" s="42"/>
      <c r="AI93" s="42"/>
      <c r="AJ93" s="43"/>
      <c r="AK93" s="42"/>
      <c r="AL93" s="47"/>
      <c r="AM93" s="42"/>
      <c r="AN93" s="42"/>
      <c r="AO93" s="41"/>
      <c r="AP93" s="42"/>
      <c r="AQ93" s="42"/>
      <c r="AR93" s="43"/>
      <c r="AS93" s="42" t="s">
        <v>103</v>
      </c>
      <c r="AT93" s="41"/>
      <c r="AU93" s="42"/>
      <c r="AV93" s="42"/>
      <c r="AW93" s="42"/>
      <c r="AX93" s="42"/>
      <c r="AY93" s="36">
        <v>0</v>
      </c>
      <c r="AZ93" s="36">
        <v>0</v>
      </c>
      <c r="BA93" s="36">
        <v>0</v>
      </c>
      <c r="BB93" s="45">
        <v>0</v>
      </c>
      <c r="BC93" s="42"/>
      <c r="BD93" s="36">
        <v>0</v>
      </c>
      <c r="BE93" s="36">
        <v>0</v>
      </c>
      <c r="BF93" s="36">
        <v>0</v>
      </c>
      <c r="BG93" s="36">
        <v>0</v>
      </c>
      <c r="BI93" s="46">
        <v>0</v>
      </c>
      <c r="BJ93" s="46">
        <v>0</v>
      </c>
      <c r="BK93" s="46">
        <v>0</v>
      </c>
      <c r="BL93" s="46">
        <v>0</v>
      </c>
      <c r="BM93" s="46">
        <v>0</v>
      </c>
    </row>
    <row r="94" spans="1:65" ht="12" hidden="1" customHeight="1" x14ac:dyDescent="0.2">
      <c r="A94" s="84">
        <v>18</v>
      </c>
      <c r="B94" s="84" t="s">
        <v>66</v>
      </c>
      <c r="C94" s="84" t="s">
        <v>120</v>
      </c>
      <c r="D94" s="84">
        <v>18</v>
      </c>
      <c r="E94" s="37" t="s">
        <v>29</v>
      </c>
      <c r="F94" s="100" t="s">
        <v>30</v>
      </c>
      <c r="G94" s="39">
        <v>15.163860361505552</v>
      </c>
      <c r="H94" s="39">
        <v>15.503530833603277</v>
      </c>
      <c r="I94" s="39">
        <v>18.878854045862546</v>
      </c>
      <c r="J94" s="40">
        <v>0.21771319375476669</v>
      </c>
      <c r="K94" s="39"/>
      <c r="L94" s="53">
        <v>18.878854045862546</v>
      </c>
      <c r="M94" s="38">
        <v>19.401627526896874</v>
      </c>
      <c r="N94" s="38">
        <v>19.938877104404472</v>
      </c>
      <c r="O94" s="111">
        <v>20.491003635308473</v>
      </c>
      <c r="P94" s="53">
        <v>23.315526848986678</v>
      </c>
      <c r="Q94" s="38">
        <v>23.961156033013626</v>
      </c>
      <c r="R94" s="38">
        <v>24.624663305147571</v>
      </c>
      <c r="S94" s="111">
        <v>25.306543726705865</v>
      </c>
      <c r="T94" s="53">
        <v>26.251489004665459</v>
      </c>
      <c r="U94" s="38">
        <v>26.978417782014148</v>
      </c>
      <c r="V94" s="38">
        <v>27.725475910777678</v>
      </c>
      <c r="W94" s="111">
        <v>28.493220791902338</v>
      </c>
      <c r="X94" s="44">
        <v>15.16</v>
      </c>
      <c r="Y94" s="53">
        <v>18.119794864308368</v>
      </c>
      <c r="Z94" s="38">
        <v>19.401627526896874</v>
      </c>
      <c r="AA94" s="38">
        <v>19.938877104404472</v>
      </c>
      <c r="AB94" s="111">
        <v>20.491003635308473</v>
      </c>
      <c r="AC94" s="53">
        <v>23.315526848986678</v>
      </c>
      <c r="AD94" s="38">
        <v>23.961156033013626</v>
      </c>
      <c r="AE94" s="38">
        <v>24.624663305147571</v>
      </c>
      <c r="AF94" s="111">
        <v>25.306543726705865</v>
      </c>
      <c r="AG94" s="53">
        <v>26.251489004665459</v>
      </c>
      <c r="AH94" s="38">
        <v>26.978417782014148</v>
      </c>
      <c r="AI94" s="38">
        <v>27.725475910777678</v>
      </c>
      <c r="AJ94" s="111">
        <v>28.493220791902338</v>
      </c>
      <c r="AO94" s="53">
        <v>14.188851847895394</v>
      </c>
      <c r="AP94" s="38">
        <v>14.506682129288249</v>
      </c>
      <c r="AQ94" s="38">
        <v>14.831631808984307</v>
      </c>
      <c r="AR94" s="111">
        <v>15.163860361505552</v>
      </c>
      <c r="AS94" s="42">
        <v>15.503530833603277</v>
      </c>
      <c r="AT94" s="112"/>
      <c r="AV94" s="84">
        <v>14.506682129288249</v>
      </c>
      <c r="AW94" s="84">
        <v>14.83</v>
      </c>
      <c r="AX94" s="84">
        <v>15.16</v>
      </c>
      <c r="AY94" s="36">
        <v>-4.6900021979671518</v>
      </c>
      <c r="AZ94" s="36">
        <v>-4.894945397608625</v>
      </c>
      <c r="BA94" s="36">
        <v>-5.1072452954201655</v>
      </c>
      <c r="BB94" s="45">
        <v>-5.3271432738029212</v>
      </c>
      <c r="BD94" s="36">
        <v>-18.119794864308368</v>
      </c>
      <c r="BE94" s="36">
        <v>-19.401627526896874</v>
      </c>
      <c r="BF94" s="36">
        <v>-5.4321949751162233</v>
      </c>
      <c r="BG94" s="36">
        <v>-5.6610036353084734</v>
      </c>
      <c r="BI94" s="46">
        <v>14.188851847895394</v>
      </c>
      <c r="BJ94" s="46">
        <v>14.506682129288249</v>
      </c>
      <c r="BK94" s="46">
        <v>0.32494967969605781</v>
      </c>
      <c r="BL94" s="46">
        <v>0.33386036150555221</v>
      </c>
      <c r="BM94" s="46">
        <v>0.34353083360327652</v>
      </c>
    </row>
    <row r="95" spans="1:65" ht="12" hidden="1" customHeight="1" x14ac:dyDescent="0.2">
      <c r="A95" s="84">
        <v>18</v>
      </c>
      <c r="B95" s="84" t="s">
        <v>66</v>
      </c>
      <c r="C95" s="84" t="s">
        <v>120</v>
      </c>
      <c r="D95" s="84">
        <v>18</v>
      </c>
      <c r="E95" s="37" t="s">
        <v>31</v>
      </c>
      <c r="F95" s="38"/>
      <c r="G95" s="39">
        <v>3.713571778837248</v>
      </c>
      <c r="H95" s="39">
        <v>3.7967557866832022</v>
      </c>
      <c r="I95" s="39">
        <v>4.7158086632871399</v>
      </c>
      <c r="J95" s="40">
        <v>0.24206267883423985</v>
      </c>
      <c r="K95" s="39"/>
      <c r="L95" s="41">
        <v>4.7158086632871399</v>
      </c>
      <c r="M95" s="42">
        <v>4.8463939045740023</v>
      </c>
      <c r="N95" s="42">
        <v>4.9805951757847913</v>
      </c>
      <c r="O95" s="43">
        <v>5.1185126082381878</v>
      </c>
      <c r="P95" s="41">
        <v>5.7004319589465009</v>
      </c>
      <c r="Q95" s="42">
        <v>5.8582823587291548</v>
      </c>
      <c r="R95" s="42">
        <v>6.0205037866884439</v>
      </c>
      <c r="S95" s="43">
        <v>6.1872172807650196</v>
      </c>
      <c r="T95" s="41">
        <v>6.8785787795540223</v>
      </c>
      <c r="U95" s="42">
        <v>7.0690531888810213</v>
      </c>
      <c r="V95" s="42">
        <v>7.2648020163358327</v>
      </c>
      <c r="W95" s="43">
        <v>7.465971315588793</v>
      </c>
      <c r="X95" s="44">
        <v>3.71</v>
      </c>
      <c r="Y95" s="41">
        <v>3.812733439748289</v>
      </c>
      <c r="Z95" s="42">
        <v>4.8463939045740023</v>
      </c>
      <c r="AA95" s="42">
        <v>4.9805951757847913</v>
      </c>
      <c r="AB95" s="43">
        <v>5.1185126082381878</v>
      </c>
      <c r="AC95" s="41">
        <v>5.7004319589465009</v>
      </c>
      <c r="AD95" s="42">
        <v>5.8582823587291548</v>
      </c>
      <c r="AE95" s="42">
        <v>6.0205037866884439</v>
      </c>
      <c r="AF95" s="43">
        <v>6.1872172807650196</v>
      </c>
      <c r="AG95" s="41">
        <v>6.8785787795540223</v>
      </c>
      <c r="AH95" s="42">
        <v>7.0690531888810213</v>
      </c>
      <c r="AI95" s="42">
        <v>7.2648020163358327</v>
      </c>
      <c r="AJ95" s="43">
        <v>7.465971315588793</v>
      </c>
      <c r="AL95" s="84">
        <v>0.38525815971117755</v>
      </c>
      <c r="AO95" s="41">
        <v>3.4747958989524474</v>
      </c>
      <c r="AP95" s="42">
        <v>3.552631327088982</v>
      </c>
      <c r="AQ95" s="42">
        <v>3.6322102688157751</v>
      </c>
      <c r="AR95" s="43">
        <v>3.713571778837248</v>
      </c>
      <c r="AS95" s="42">
        <v>3.7967557866832022</v>
      </c>
      <c r="AT95" s="41"/>
      <c r="AU95" s="42"/>
      <c r="AV95" s="42">
        <v>3.552631327088982</v>
      </c>
      <c r="AW95" s="42">
        <v>3.63</v>
      </c>
      <c r="AX95" s="42">
        <v>3.71</v>
      </c>
      <c r="AY95" s="36">
        <v>-1.2410127643346924</v>
      </c>
      <c r="AZ95" s="36">
        <v>-1.2937625774850203</v>
      </c>
      <c r="BA95" s="36">
        <v>-1.3483849069690161</v>
      </c>
      <c r="BB95" s="45">
        <v>-1.4049408294009398</v>
      </c>
      <c r="BC95" s="42"/>
      <c r="BD95" s="36">
        <v>-3.812733439748289</v>
      </c>
      <c r="BE95" s="36">
        <v>-4.8463939045740023</v>
      </c>
      <c r="BF95" s="36">
        <v>-1.4279638486958093</v>
      </c>
      <c r="BG95" s="36">
        <v>-1.4885126082381879</v>
      </c>
      <c r="BI95" s="46">
        <v>3.4747958989524474</v>
      </c>
      <c r="BJ95" s="46">
        <v>3.552631327088982</v>
      </c>
      <c r="BK95" s="46">
        <v>7.957894172679314E-2</v>
      </c>
      <c r="BL95" s="46">
        <v>8.357177883724809E-2</v>
      </c>
      <c r="BM95" s="46">
        <v>8.6755786683202274E-2</v>
      </c>
    </row>
    <row r="96" spans="1:65" ht="12" hidden="1" customHeight="1" x14ac:dyDescent="0.2">
      <c r="A96" s="84">
        <v>18</v>
      </c>
      <c r="C96" s="84" t="s">
        <v>120</v>
      </c>
      <c r="D96" s="84">
        <v>18</v>
      </c>
      <c r="E96" s="103" t="s">
        <v>67</v>
      </c>
      <c r="F96" s="38"/>
      <c r="G96" s="39">
        <v>0</v>
      </c>
      <c r="H96" s="39">
        <v>0</v>
      </c>
      <c r="I96" s="39">
        <v>0</v>
      </c>
      <c r="J96" s="40" t="s">
        <v>103</v>
      </c>
      <c r="K96" s="39"/>
      <c r="L96" s="41"/>
      <c r="M96" s="42"/>
      <c r="N96" s="42"/>
      <c r="O96" s="43"/>
      <c r="P96" s="41"/>
      <c r="Q96" s="42"/>
      <c r="R96" s="42"/>
      <c r="S96" s="43"/>
      <c r="T96" s="41"/>
      <c r="U96" s="42"/>
      <c r="V96" s="42"/>
      <c r="W96" s="43"/>
      <c r="X96" s="44"/>
      <c r="Y96" s="41"/>
      <c r="Z96" s="42"/>
      <c r="AA96" s="42"/>
      <c r="AB96" s="43"/>
      <c r="AC96" s="41"/>
      <c r="AD96" s="42"/>
      <c r="AE96" s="42"/>
      <c r="AF96" s="43"/>
      <c r="AG96" s="41"/>
      <c r="AH96" s="42"/>
      <c r="AI96" s="42"/>
      <c r="AJ96" s="43"/>
      <c r="AO96" s="41"/>
      <c r="AP96" s="42"/>
      <c r="AQ96" s="42"/>
      <c r="AR96" s="43"/>
      <c r="AS96" s="42" t="s">
        <v>103</v>
      </c>
      <c r="AT96" s="41"/>
      <c r="AU96" s="42"/>
      <c r="AV96" s="42"/>
      <c r="AW96" s="42"/>
      <c r="AX96" s="42"/>
      <c r="AY96" s="36">
        <v>0</v>
      </c>
      <c r="AZ96" s="36">
        <v>0</v>
      </c>
      <c r="BA96" s="36">
        <v>0</v>
      </c>
      <c r="BB96" s="45">
        <v>0</v>
      </c>
      <c r="BC96" s="42"/>
      <c r="BD96" s="36">
        <v>0</v>
      </c>
      <c r="BE96" s="36">
        <v>0</v>
      </c>
      <c r="BF96" s="36">
        <v>0</v>
      </c>
      <c r="BG96" s="36">
        <v>0</v>
      </c>
      <c r="BI96" s="46">
        <v>0</v>
      </c>
      <c r="BJ96" s="46">
        <v>0</v>
      </c>
      <c r="BK96" s="46">
        <v>0</v>
      </c>
      <c r="BL96" s="46">
        <v>0</v>
      </c>
      <c r="BM96" s="46">
        <v>0</v>
      </c>
    </row>
    <row r="97" spans="1:65" ht="12" x14ac:dyDescent="0.2">
      <c r="A97" s="84">
        <v>18</v>
      </c>
      <c r="B97" s="84" t="s">
        <v>67</v>
      </c>
      <c r="C97" s="84" t="s">
        <v>120</v>
      </c>
      <c r="D97" s="84">
        <v>18</v>
      </c>
      <c r="E97" s="37" t="s">
        <v>29</v>
      </c>
      <c r="F97" s="100" t="s">
        <v>30</v>
      </c>
      <c r="G97" s="39">
        <v>15.163860361505552</v>
      </c>
      <c r="H97" s="39">
        <v>15.503530833603277</v>
      </c>
      <c r="I97" s="39">
        <v>18.878854045862546</v>
      </c>
      <c r="J97" s="40">
        <v>0.21771319375476669</v>
      </c>
      <c r="K97" s="39"/>
      <c r="L97" s="53">
        <v>18.878854045862546</v>
      </c>
      <c r="M97" s="38">
        <v>19.401627526896874</v>
      </c>
      <c r="N97" s="38">
        <v>19.938877104404472</v>
      </c>
      <c r="O97" s="111">
        <v>20.491003635308473</v>
      </c>
      <c r="P97" s="53">
        <v>23.315526848986678</v>
      </c>
      <c r="Q97" s="38">
        <v>23.961156033013626</v>
      </c>
      <c r="R97" s="38">
        <v>24.624663305147571</v>
      </c>
      <c r="S97" s="111">
        <v>25.306543726705865</v>
      </c>
      <c r="T97" s="53">
        <v>26.251489004665459</v>
      </c>
      <c r="U97" s="38">
        <v>26.978417782014148</v>
      </c>
      <c r="V97" s="38">
        <v>27.725475910777678</v>
      </c>
      <c r="W97" s="111">
        <v>28.493220791902338</v>
      </c>
      <c r="X97" s="44">
        <v>15.16</v>
      </c>
      <c r="Y97" s="53">
        <v>18.119794864308368</v>
      </c>
      <c r="Z97" s="38">
        <v>19.401627526896874</v>
      </c>
      <c r="AA97" s="38">
        <v>19.938877104404472</v>
      </c>
      <c r="AB97" s="111">
        <v>20.491003635308473</v>
      </c>
      <c r="AC97" s="53">
        <v>23.315526848986678</v>
      </c>
      <c r="AD97" s="38">
        <v>23.961156033013626</v>
      </c>
      <c r="AE97" s="38">
        <v>24.624663305147571</v>
      </c>
      <c r="AF97" s="111">
        <v>25.306543726705865</v>
      </c>
      <c r="AG97" s="53">
        <v>26.251489004665459</v>
      </c>
      <c r="AH97" s="38">
        <v>26.978417782014148</v>
      </c>
      <c r="AI97" s="38">
        <v>27.725475910777678</v>
      </c>
      <c r="AJ97" s="111">
        <v>28.493220791902338</v>
      </c>
      <c r="AO97" s="53">
        <v>14.188851847895394</v>
      </c>
      <c r="AP97" s="38">
        <v>14.506682129288249</v>
      </c>
      <c r="AQ97" s="38">
        <v>14.831631808984307</v>
      </c>
      <c r="AR97" s="111">
        <v>15.163860361505552</v>
      </c>
      <c r="AS97" s="42">
        <v>15.503530833603277</v>
      </c>
      <c r="AT97" s="112"/>
      <c r="AV97" s="84">
        <v>14.506682129288249</v>
      </c>
      <c r="AW97" s="84">
        <v>14.83</v>
      </c>
      <c r="AX97" s="84">
        <v>15.16</v>
      </c>
      <c r="AY97" s="36">
        <v>-4.6900021979671518</v>
      </c>
      <c r="AZ97" s="36">
        <v>-4.894945397608625</v>
      </c>
      <c r="BA97" s="36">
        <v>-5.1072452954201655</v>
      </c>
      <c r="BB97" s="45">
        <v>-5.3271432738029212</v>
      </c>
      <c r="BD97" s="36">
        <v>-18.119794864308368</v>
      </c>
      <c r="BE97" s="36">
        <v>-19.401627526896874</v>
      </c>
      <c r="BF97" s="36">
        <v>-5.4321949751162233</v>
      </c>
      <c r="BG97" s="36">
        <v>-5.6610036353084734</v>
      </c>
      <c r="BI97" s="46">
        <v>14.188851847895394</v>
      </c>
      <c r="BJ97" s="46">
        <v>14.506682129288249</v>
      </c>
      <c r="BK97" s="46">
        <v>0.32494967969605781</v>
      </c>
      <c r="BL97" s="46">
        <v>0.33386036150555221</v>
      </c>
      <c r="BM97" s="46">
        <v>0.34353083360327652</v>
      </c>
    </row>
    <row r="98" spans="1:65" ht="12" x14ac:dyDescent="0.2">
      <c r="A98" s="84">
        <v>18</v>
      </c>
      <c r="B98" s="84" t="s">
        <v>67</v>
      </c>
      <c r="C98" s="84" t="s">
        <v>120</v>
      </c>
      <c r="D98" s="84">
        <v>18</v>
      </c>
      <c r="E98" s="37" t="s">
        <v>31</v>
      </c>
      <c r="F98" s="38"/>
      <c r="G98" s="39">
        <v>3.713571778837248</v>
      </c>
      <c r="H98" s="39">
        <v>3.7967557866832022</v>
      </c>
      <c r="I98" s="39">
        <v>4.7158086632871399</v>
      </c>
      <c r="J98" s="40">
        <v>0.24206267883423985</v>
      </c>
      <c r="K98" s="39"/>
      <c r="L98" s="41">
        <v>4.7158086632871399</v>
      </c>
      <c r="M98" s="42">
        <v>4.8463939045740023</v>
      </c>
      <c r="N98" s="42">
        <v>4.9805951757847913</v>
      </c>
      <c r="O98" s="43">
        <v>5.1185126082381878</v>
      </c>
      <c r="P98" s="41">
        <v>5.7004319589465009</v>
      </c>
      <c r="Q98" s="42">
        <v>5.8582823587291548</v>
      </c>
      <c r="R98" s="42">
        <v>6.0205037866884439</v>
      </c>
      <c r="S98" s="43">
        <v>6.1872172807650196</v>
      </c>
      <c r="T98" s="41">
        <v>6.8785787795540223</v>
      </c>
      <c r="U98" s="42">
        <v>7.0690531888810213</v>
      </c>
      <c r="V98" s="42">
        <v>7.2648020163358327</v>
      </c>
      <c r="W98" s="43">
        <v>7.465971315588793</v>
      </c>
      <c r="X98" s="44">
        <v>3.71</v>
      </c>
      <c r="Y98" s="106">
        <v>3.812733439748289</v>
      </c>
      <c r="Z98" s="69">
        <v>4.8463939045740023</v>
      </c>
      <c r="AA98" s="69">
        <v>4.9805951757847913</v>
      </c>
      <c r="AB98" s="107">
        <v>5.1185126082381878</v>
      </c>
      <c r="AC98" s="106">
        <v>5.7004319589465009</v>
      </c>
      <c r="AD98" s="69">
        <v>5.8582823587291548</v>
      </c>
      <c r="AE98" s="69">
        <v>6.0205037866884439</v>
      </c>
      <c r="AF98" s="107">
        <v>6.1872172807650196</v>
      </c>
      <c r="AG98" s="106">
        <v>6.8785787795540223</v>
      </c>
      <c r="AH98" s="69">
        <v>7.0690531888810213</v>
      </c>
      <c r="AI98" s="69">
        <v>7.2648020163358327</v>
      </c>
      <c r="AJ98" s="107">
        <v>7.465971315588793</v>
      </c>
      <c r="AK98" s="42"/>
      <c r="AL98" s="42">
        <v>0.38525815971117755</v>
      </c>
      <c r="AM98" s="42"/>
      <c r="AN98" s="42"/>
      <c r="AO98" s="41">
        <v>3.4747958989524474</v>
      </c>
      <c r="AP98" s="42">
        <v>3.552631327088982</v>
      </c>
      <c r="AQ98" s="42">
        <v>3.6322102688157751</v>
      </c>
      <c r="AR98" s="43">
        <v>3.713571778837248</v>
      </c>
      <c r="AS98" s="42">
        <v>3.7967557866832022</v>
      </c>
      <c r="AT98" s="41"/>
      <c r="AU98" s="42"/>
      <c r="AV98" s="42">
        <v>3.552631327088982</v>
      </c>
      <c r="AW98" s="42">
        <v>3.63</v>
      </c>
      <c r="AX98" s="42">
        <v>3.71</v>
      </c>
      <c r="AY98" s="36">
        <v>-1.2410127643346924</v>
      </c>
      <c r="AZ98" s="36">
        <v>-1.2937625774850203</v>
      </c>
      <c r="BA98" s="36">
        <v>-1.3483849069690161</v>
      </c>
      <c r="BB98" s="45">
        <v>-1.4049408294009398</v>
      </c>
      <c r="BC98" s="42"/>
      <c r="BD98" s="36">
        <v>-3.812733439748289</v>
      </c>
      <c r="BE98" s="36">
        <v>-4.8463939045740023</v>
      </c>
      <c r="BF98" s="36">
        <v>-1.4279638486958093</v>
      </c>
      <c r="BG98" s="36">
        <v>-1.4885126082381879</v>
      </c>
      <c r="BI98" s="46">
        <v>3.4747958989524474</v>
      </c>
      <c r="BJ98" s="46">
        <v>3.552631327088982</v>
      </c>
      <c r="BK98" s="46">
        <v>7.957894172679314E-2</v>
      </c>
      <c r="BL98" s="46">
        <v>8.357177883724809E-2</v>
      </c>
      <c r="BM98" s="46">
        <v>8.6755786683202274E-2</v>
      </c>
    </row>
    <row r="99" spans="1:65" ht="12" x14ac:dyDescent="0.2">
      <c r="A99" s="84">
        <v>19</v>
      </c>
      <c r="C99" s="84" t="s">
        <v>121</v>
      </c>
      <c r="D99" s="84">
        <v>19</v>
      </c>
      <c r="E99" s="103" t="s">
        <v>68</v>
      </c>
      <c r="F99" s="38"/>
      <c r="G99" s="39">
        <v>0</v>
      </c>
      <c r="H99" s="39">
        <v>0</v>
      </c>
      <c r="I99" s="39">
        <v>0</v>
      </c>
      <c r="J99" s="40" t="s">
        <v>103</v>
      </c>
      <c r="K99" s="39"/>
      <c r="L99" s="41"/>
      <c r="M99" s="42"/>
      <c r="N99" s="42"/>
      <c r="O99" s="43"/>
      <c r="P99" s="41"/>
      <c r="Q99" s="42"/>
      <c r="R99" s="42"/>
      <c r="S99" s="43"/>
      <c r="T99" s="41"/>
      <c r="U99" s="42"/>
      <c r="V99" s="42"/>
      <c r="W99" s="43"/>
      <c r="X99" s="44"/>
      <c r="Y99" s="41"/>
      <c r="Z99" s="42"/>
      <c r="AA99" s="42"/>
      <c r="AB99" s="43"/>
      <c r="AC99" s="41"/>
      <c r="AD99" s="42"/>
      <c r="AE99" s="42"/>
      <c r="AF99" s="43"/>
      <c r="AG99" s="41"/>
      <c r="AH99" s="42"/>
      <c r="AI99" s="42"/>
      <c r="AJ99" s="43"/>
      <c r="AK99" s="42"/>
      <c r="AL99" s="47"/>
      <c r="AM99" s="42"/>
      <c r="AN99" s="42"/>
      <c r="AO99" s="41"/>
      <c r="AP99" s="42"/>
      <c r="AQ99" s="42"/>
      <c r="AR99" s="43"/>
      <c r="AS99" s="42" t="s">
        <v>103</v>
      </c>
      <c r="AT99" s="41"/>
      <c r="AU99" s="42"/>
      <c r="AV99" s="42"/>
      <c r="AW99" s="42"/>
      <c r="AX99" s="42"/>
      <c r="AY99" s="36">
        <v>0</v>
      </c>
      <c r="AZ99" s="36">
        <v>0</v>
      </c>
      <c r="BA99" s="36">
        <v>0</v>
      </c>
      <c r="BB99" s="45">
        <v>0</v>
      </c>
      <c r="BC99" s="42"/>
      <c r="BD99" s="36">
        <v>0</v>
      </c>
      <c r="BE99" s="36">
        <v>0</v>
      </c>
      <c r="BF99" s="36">
        <v>0</v>
      </c>
      <c r="BG99" s="36">
        <v>0</v>
      </c>
      <c r="BI99" s="46">
        <v>0</v>
      </c>
      <c r="BJ99" s="46">
        <v>0</v>
      </c>
      <c r="BK99" s="46">
        <v>0</v>
      </c>
      <c r="BL99" s="46">
        <v>0</v>
      </c>
      <c r="BM99" s="46">
        <v>0</v>
      </c>
    </row>
    <row r="100" spans="1:65" ht="12" hidden="1" customHeight="1" x14ac:dyDescent="0.2">
      <c r="A100" s="84">
        <v>19</v>
      </c>
      <c r="B100" s="84" t="s">
        <v>68</v>
      </c>
      <c r="C100" s="84" t="s">
        <v>121</v>
      </c>
      <c r="D100" s="84">
        <v>19</v>
      </c>
      <c r="E100" s="37" t="s">
        <v>29</v>
      </c>
      <c r="F100" s="100" t="s">
        <v>30</v>
      </c>
      <c r="G100" s="39">
        <v>24.481836062938715</v>
      </c>
      <c r="H100" s="39">
        <v>25.030229190748543</v>
      </c>
      <c r="I100" s="39">
        <v>27.30520875292698</v>
      </c>
      <c r="J100" s="40">
        <v>9.0889282109302277E-2</v>
      </c>
      <c r="K100" s="39"/>
      <c r="L100" s="53">
        <v>27.30520875292698</v>
      </c>
      <c r="M100" s="38">
        <v>28.061316035469638</v>
      </c>
      <c r="N100" s="38">
        <v>28.838360650075455</v>
      </c>
      <c r="O100" s="111">
        <v>29.636922371445788</v>
      </c>
      <c r="P100" s="53">
        <v>45.593922873890115</v>
      </c>
      <c r="Q100" s="38">
        <v>46.856462099888198</v>
      </c>
      <c r="R100" s="38">
        <v>48.153962241655535</v>
      </c>
      <c r="S100" s="111">
        <v>49.487391400306336</v>
      </c>
      <c r="T100" s="53">
        <v>53.02620611199837</v>
      </c>
      <c r="U100" s="38">
        <v>54.494552352075793</v>
      </c>
      <c r="V100" s="38">
        <v>56.00355850050488</v>
      </c>
      <c r="W100" s="111">
        <v>57.554350468941898</v>
      </c>
      <c r="X100" s="44">
        <v>24.48</v>
      </c>
      <c r="Y100" s="53">
        <v>27.30520875292698</v>
      </c>
      <c r="Z100" s="38">
        <v>28.061316035469638</v>
      </c>
      <c r="AA100" s="38">
        <v>28.838360650075455</v>
      </c>
      <c r="AB100" s="111">
        <v>29.636922371445788</v>
      </c>
      <c r="AC100" s="53">
        <v>33.290840207897048</v>
      </c>
      <c r="AD100" s="38">
        <v>37.12439372233446</v>
      </c>
      <c r="AE100" s="38">
        <v>41.144729697606387</v>
      </c>
      <c r="AF100" s="111">
        <v>45.359252976381939</v>
      </c>
      <c r="AG100" s="53">
        <v>49.775635272922251</v>
      </c>
      <c r="AH100" s="38">
        <v>54.401824274987042</v>
      </c>
      <c r="AI100" s="38">
        <v>56.00355850050488</v>
      </c>
      <c r="AJ100" s="111">
        <v>57.554350468941898</v>
      </c>
      <c r="AO100" s="53">
        <v>22.907698737672323</v>
      </c>
      <c r="AP100" s="38">
        <v>23.420831189396178</v>
      </c>
      <c r="AQ100" s="38">
        <v>23.94545780803865</v>
      </c>
      <c r="AR100" s="111">
        <v>24.481836062938715</v>
      </c>
      <c r="AS100" s="42">
        <v>25.030229190748543</v>
      </c>
      <c r="AT100" s="112"/>
      <c r="AV100" s="84">
        <v>23.420831189396178</v>
      </c>
      <c r="AW100" s="84">
        <v>23.95</v>
      </c>
      <c r="AX100" s="84">
        <v>24.48</v>
      </c>
      <c r="AY100" s="36">
        <v>-4.3975100152546567</v>
      </c>
      <c r="AZ100" s="36">
        <v>-4.6404848460734591</v>
      </c>
      <c r="BA100" s="36">
        <v>-4.8929028420368041</v>
      </c>
      <c r="BB100" s="45">
        <v>-5.1550863085070731</v>
      </c>
      <c r="BD100" s="36">
        <v>-27.30520875292698</v>
      </c>
      <c r="BE100" s="36">
        <v>-28.061316035469638</v>
      </c>
      <c r="BF100" s="36">
        <v>-5.4175294606792761</v>
      </c>
      <c r="BG100" s="36">
        <v>-5.6869223714457888</v>
      </c>
      <c r="BI100" s="46">
        <v>22.907698737672323</v>
      </c>
      <c r="BJ100" s="46">
        <v>23.420831189396178</v>
      </c>
      <c r="BK100" s="46">
        <v>0.52462661864247195</v>
      </c>
      <c r="BL100" s="46">
        <v>0.53183606293871577</v>
      </c>
      <c r="BM100" s="46">
        <v>0.55022919074854215</v>
      </c>
    </row>
    <row r="101" spans="1:65" ht="12" hidden="1" customHeight="1" x14ac:dyDescent="0.2">
      <c r="A101" s="84">
        <v>19</v>
      </c>
      <c r="B101" s="84" t="s">
        <v>68</v>
      </c>
      <c r="C101" s="84" t="s">
        <v>121</v>
      </c>
      <c r="D101" s="84">
        <v>19</v>
      </c>
      <c r="E101" s="37" t="s">
        <v>31</v>
      </c>
      <c r="F101" s="38"/>
      <c r="G101" s="39">
        <v>1.1637451824089831</v>
      </c>
      <c r="H101" s="39">
        <v>1.1898130744949442</v>
      </c>
      <c r="I101" s="39">
        <v>1.6339760631679414</v>
      </c>
      <c r="J101" s="40">
        <v>0.37330484779009254</v>
      </c>
      <c r="K101" s="39"/>
      <c r="L101" s="41">
        <v>1.6339760631679414</v>
      </c>
      <c r="M101" s="42">
        <v>1.6792224193500462</v>
      </c>
      <c r="N101" s="42">
        <v>1.7257216903048367</v>
      </c>
      <c r="O101" s="43">
        <v>1.7735085704377869</v>
      </c>
      <c r="P101" s="41">
        <v>1.9751235637342339</v>
      </c>
      <c r="Q101" s="42">
        <v>2.0298166196992784</v>
      </c>
      <c r="R101" s="42">
        <v>2.0860241785671891</v>
      </c>
      <c r="S101" s="43">
        <v>2.1437881783683492</v>
      </c>
      <c r="T101" s="41">
        <v>2.383326155081495</v>
      </c>
      <c r="U101" s="42">
        <v>2.4493227302711404</v>
      </c>
      <c r="V101" s="42">
        <v>2.5171468135957822</v>
      </c>
      <c r="W101" s="43">
        <v>2.5868490104993236</v>
      </c>
      <c r="X101" s="44">
        <v>1.1599999999999999</v>
      </c>
      <c r="Y101" s="41">
        <v>1.5847873104547223</v>
      </c>
      <c r="Z101" s="42">
        <v>1.6792224193500462</v>
      </c>
      <c r="AA101" s="42">
        <v>1.7257216903048367</v>
      </c>
      <c r="AB101" s="43">
        <v>1.7735085704377869</v>
      </c>
      <c r="AC101" s="41">
        <v>1.8226187148755635</v>
      </c>
      <c r="AD101" s="42">
        <v>1.8730887660693027</v>
      </c>
      <c r="AE101" s="42">
        <v>1.9249563811345811</v>
      </c>
      <c r="AF101" s="43">
        <v>1.97826025994843</v>
      </c>
      <c r="AG101" s="41">
        <v>2.0330401740243964</v>
      </c>
      <c r="AH101" s="42">
        <v>2.0893369961871926</v>
      </c>
      <c r="AI101" s="42">
        <v>2.5171468135957822</v>
      </c>
      <c r="AJ101" s="43">
        <v>2.5868490104993236</v>
      </c>
      <c r="AL101" s="42">
        <v>0.85847261365651761</v>
      </c>
      <c r="AO101" s="41">
        <v>1.0889184935928569</v>
      </c>
      <c r="AP101" s="42">
        <v>1.113310267849337</v>
      </c>
      <c r="AQ101" s="42">
        <v>1.1382484178491619</v>
      </c>
      <c r="AR101" s="43">
        <v>1.1637451824089831</v>
      </c>
      <c r="AS101" s="42">
        <v>1.1898130744949442</v>
      </c>
      <c r="AT101" s="41"/>
      <c r="AU101" s="42"/>
      <c r="AV101" s="42">
        <v>1.113310267849337</v>
      </c>
      <c r="AW101" s="42">
        <v>1.1399999999999999</v>
      </c>
      <c r="AX101" s="42">
        <v>1.1599999999999999</v>
      </c>
      <c r="AY101" s="36">
        <v>-0.54505756957508456</v>
      </c>
      <c r="AZ101" s="36">
        <v>-0.56591215150070928</v>
      </c>
      <c r="BA101" s="36">
        <v>-0.58747327245567482</v>
      </c>
      <c r="BB101" s="45">
        <v>-0.60976338802880381</v>
      </c>
      <c r="BC101" s="42"/>
      <c r="BD101" s="36">
        <v>-1.5847873104547223</v>
      </c>
      <c r="BE101" s="36">
        <v>-1.6792224193500462</v>
      </c>
      <c r="BF101" s="36">
        <v>-0.61241142245549973</v>
      </c>
      <c r="BG101" s="36">
        <v>-0.63350857043778697</v>
      </c>
      <c r="BI101" s="46">
        <v>1.0889184935928569</v>
      </c>
      <c r="BJ101" s="46">
        <v>1.113310267849337</v>
      </c>
      <c r="BK101" s="46">
        <v>2.493814999982491E-2</v>
      </c>
      <c r="BL101" s="46">
        <v>2.3745182408983156E-2</v>
      </c>
      <c r="BM101" s="46">
        <v>2.9813074494944303E-2</v>
      </c>
    </row>
    <row r="102" spans="1:65" ht="12" hidden="1" customHeight="1" x14ac:dyDescent="0.2">
      <c r="A102" s="84">
        <v>19</v>
      </c>
      <c r="C102" s="84" t="s">
        <v>121</v>
      </c>
      <c r="D102" s="84">
        <v>19</v>
      </c>
      <c r="E102" s="103" t="s">
        <v>69</v>
      </c>
      <c r="F102" s="38"/>
      <c r="G102" s="39">
        <v>0</v>
      </c>
      <c r="H102" s="39">
        <v>0</v>
      </c>
      <c r="I102" s="39">
        <v>0</v>
      </c>
      <c r="J102" s="40" t="s">
        <v>103</v>
      </c>
      <c r="K102" s="39"/>
      <c r="L102" s="41"/>
      <c r="M102" s="42"/>
      <c r="N102" s="42"/>
      <c r="O102" s="43"/>
      <c r="P102" s="41"/>
      <c r="Q102" s="42"/>
      <c r="R102" s="42"/>
      <c r="S102" s="43"/>
      <c r="T102" s="41"/>
      <c r="U102" s="42"/>
      <c r="V102" s="42"/>
      <c r="W102" s="43"/>
      <c r="X102" s="44"/>
      <c r="Y102" s="41"/>
      <c r="Z102" s="42"/>
      <c r="AA102" s="42"/>
      <c r="AB102" s="43"/>
      <c r="AC102" s="41"/>
      <c r="AD102" s="42"/>
      <c r="AE102" s="42"/>
      <c r="AF102" s="43"/>
      <c r="AG102" s="41"/>
      <c r="AH102" s="42"/>
      <c r="AI102" s="42"/>
      <c r="AJ102" s="43"/>
      <c r="AL102" s="47"/>
      <c r="AO102" s="41"/>
      <c r="AP102" s="42"/>
      <c r="AQ102" s="42"/>
      <c r="AR102" s="43"/>
      <c r="AS102" s="42" t="s">
        <v>103</v>
      </c>
      <c r="AT102" s="41"/>
      <c r="AU102" s="42"/>
      <c r="AV102" s="42"/>
      <c r="AW102" s="42"/>
      <c r="AX102" s="42"/>
      <c r="AY102" s="36">
        <v>0</v>
      </c>
      <c r="AZ102" s="36">
        <v>0</v>
      </c>
      <c r="BA102" s="36">
        <v>0</v>
      </c>
      <c r="BB102" s="45">
        <v>0</v>
      </c>
      <c r="BC102" s="42"/>
      <c r="BD102" s="36">
        <v>0</v>
      </c>
      <c r="BE102" s="36">
        <v>0</v>
      </c>
      <c r="BF102" s="36">
        <v>0</v>
      </c>
      <c r="BG102" s="36">
        <v>0</v>
      </c>
      <c r="BI102" s="46">
        <v>0</v>
      </c>
      <c r="BJ102" s="46">
        <v>0</v>
      </c>
      <c r="BK102" s="46">
        <v>0</v>
      </c>
      <c r="BL102" s="46">
        <v>0</v>
      </c>
      <c r="BM102" s="46">
        <v>0</v>
      </c>
    </row>
    <row r="103" spans="1:65" ht="12" x14ac:dyDescent="0.2">
      <c r="A103" s="84">
        <v>19</v>
      </c>
      <c r="B103" s="84" t="s">
        <v>69</v>
      </c>
      <c r="C103" s="84" t="s">
        <v>121</v>
      </c>
      <c r="D103" s="84">
        <v>19</v>
      </c>
      <c r="E103" s="37" t="s">
        <v>29</v>
      </c>
      <c r="F103" s="100" t="s">
        <v>30</v>
      </c>
      <c r="G103" s="39">
        <v>24.481836062938715</v>
      </c>
      <c r="H103" s="39">
        <v>25.030229190748543</v>
      </c>
      <c r="I103" s="39">
        <v>27.30520875292698</v>
      </c>
      <c r="J103" s="40">
        <v>9.0889282109302277E-2</v>
      </c>
      <c r="K103" s="39"/>
      <c r="L103" s="53">
        <v>27.30520875292698</v>
      </c>
      <c r="M103" s="38">
        <v>28.061316035469638</v>
      </c>
      <c r="N103" s="38">
        <v>28.838360650075455</v>
      </c>
      <c r="O103" s="111">
        <v>29.636922371445788</v>
      </c>
      <c r="P103" s="53">
        <v>45.593922873890115</v>
      </c>
      <c r="Q103" s="38">
        <v>46.856462099888198</v>
      </c>
      <c r="R103" s="38">
        <v>48.153962241655535</v>
      </c>
      <c r="S103" s="111">
        <v>49.487391400306336</v>
      </c>
      <c r="T103" s="53">
        <v>53.02620611199837</v>
      </c>
      <c r="U103" s="38">
        <v>54.494552352075793</v>
      </c>
      <c r="V103" s="38">
        <v>56.00355850050488</v>
      </c>
      <c r="W103" s="111">
        <v>57.554350468941898</v>
      </c>
      <c r="X103" s="44">
        <v>24.48</v>
      </c>
      <c r="Y103" s="53">
        <v>27.30520875292698</v>
      </c>
      <c r="Z103" s="38">
        <v>28.061316035469638</v>
      </c>
      <c r="AA103" s="38">
        <v>28.838360650075455</v>
      </c>
      <c r="AB103" s="111">
        <v>29.636922371445788</v>
      </c>
      <c r="AC103" s="53">
        <v>33.290840207897048</v>
      </c>
      <c r="AD103" s="38">
        <v>37.12439372233446</v>
      </c>
      <c r="AE103" s="38">
        <v>41.144729697606387</v>
      </c>
      <c r="AF103" s="111">
        <v>45.359252976381939</v>
      </c>
      <c r="AG103" s="53">
        <v>49.775635272922251</v>
      </c>
      <c r="AH103" s="38">
        <v>54.401824274987042</v>
      </c>
      <c r="AI103" s="38">
        <v>56.00355850050488</v>
      </c>
      <c r="AJ103" s="111">
        <v>57.554350468941898</v>
      </c>
      <c r="AO103" s="53">
        <v>22.907698737672323</v>
      </c>
      <c r="AP103" s="38">
        <v>23.420831189396178</v>
      </c>
      <c r="AQ103" s="38">
        <v>23.94545780803865</v>
      </c>
      <c r="AR103" s="111">
        <v>24.481836062938715</v>
      </c>
      <c r="AS103" s="42">
        <v>25.030229190748543</v>
      </c>
      <c r="AT103" s="112"/>
      <c r="AV103" s="84">
        <v>23.420831189396178</v>
      </c>
      <c r="AW103" s="84">
        <v>23.95</v>
      </c>
      <c r="AX103" s="84">
        <v>24.48</v>
      </c>
      <c r="AY103" s="36">
        <v>-4.3975100152546567</v>
      </c>
      <c r="AZ103" s="36">
        <v>-4.6404848460734591</v>
      </c>
      <c r="BA103" s="36">
        <v>-4.8929028420368041</v>
      </c>
      <c r="BB103" s="45">
        <v>-5.1550863085070731</v>
      </c>
      <c r="BD103" s="36">
        <v>-27.30520875292698</v>
      </c>
      <c r="BE103" s="36">
        <v>-28.061316035469638</v>
      </c>
      <c r="BF103" s="36">
        <v>-5.4175294606792761</v>
      </c>
      <c r="BG103" s="36">
        <v>-5.6869223714457888</v>
      </c>
      <c r="BI103" s="46">
        <v>22.907698737672323</v>
      </c>
      <c r="BJ103" s="46">
        <v>23.420831189396178</v>
      </c>
      <c r="BK103" s="46">
        <v>0.52462661864247195</v>
      </c>
      <c r="BL103" s="46">
        <v>0.53183606293871577</v>
      </c>
      <c r="BM103" s="46">
        <v>0.55022919074854215</v>
      </c>
    </row>
    <row r="104" spans="1:65" ht="12" x14ac:dyDescent="0.2">
      <c r="A104" s="84">
        <v>19</v>
      </c>
      <c r="B104" s="84" t="s">
        <v>69</v>
      </c>
      <c r="C104" s="84" t="s">
        <v>121</v>
      </c>
      <c r="D104" s="84">
        <v>19</v>
      </c>
      <c r="E104" s="37" t="s">
        <v>31</v>
      </c>
      <c r="F104" s="38"/>
      <c r="G104" s="39">
        <v>1.1637451824089831</v>
      </c>
      <c r="H104" s="39">
        <v>1.1898130744949442</v>
      </c>
      <c r="I104" s="39">
        <v>1.6339760631679414</v>
      </c>
      <c r="J104" s="40">
        <v>0.37330484779009254</v>
      </c>
      <c r="K104" s="39"/>
      <c r="L104" s="41">
        <v>1.6339760631679414</v>
      </c>
      <c r="M104" s="42">
        <v>1.6792224193500462</v>
      </c>
      <c r="N104" s="42">
        <v>1.7257216903048367</v>
      </c>
      <c r="O104" s="43">
        <v>1.7735085704377869</v>
      </c>
      <c r="P104" s="41">
        <v>1.9751235637342339</v>
      </c>
      <c r="Q104" s="42">
        <v>2.0298166196992784</v>
      </c>
      <c r="R104" s="42">
        <v>2.0860241785671891</v>
      </c>
      <c r="S104" s="43">
        <v>2.1437881783683492</v>
      </c>
      <c r="T104" s="41">
        <v>2.383326155081495</v>
      </c>
      <c r="U104" s="42">
        <v>2.4493227302711404</v>
      </c>
      <c r="V104" s="42">
        <v>2.5171468135957822</v>
      </c>
      <c r="W104" s="43">
        <v>2.5868490104993236</v>
      </c>
      <c r="X104" s="44">
        <v>1.1599999999999999</v>
      </c>
      <c r="Y104" s="106">
        <v>1.5847873104547223</v>
      </c>
      <c r="Z104" s="69">
        <v>1.6792224193500462</v>
      </c>
      <c r="AA104" s="69">
        <v>1.7257216903048367</v>
      </c>
      <c r="AB104" s="107">
        <v>1.7735085704377869</v>
      </c>
      <c r="AC104" s="106">
        <v>1.8226187148755635</v>
      </c>
      <c r="AD104" s="69">
        <v>1.8730887660693027</v>
      </c>
      <c r="AE104" s="69">
        <v>1.9249563811345811</v>
      </c>
      <c r="AF104" s="107">
        <v>1.97826025994843</v>
      </c>
      <c r="AG104" s="106">
        <v>2.0330401740243964</v>
      </c>
      <c r="AH104" s="69">
        <v>2.0893369961871926</v>
      </c>
      <c r="AI104" s="69">
        <v>2.5171468135957822</v>
      </c>
      <c r="AJ104" s="107">
        <v>2.5868490104993236</v>
      </c>
      <c r="AK104" s="42"/>
      <c r="AL104" s="42">
        <v>0.85847261365651761</v>
      </c>
      <c r="AM104" s="42"/>
      <c r="AN104" s="42"/>
      <c r="AO104" s="41">
        <v>1.0889184935928569</v>
      </c>
      <c r="AP104" s="42">
        <v>1.113310267849337</v>
      </c>
      <c r="AQ104" s="42">
        <v>1.1382484178491619</v>
      </c>
      <c r="AR104" s="43">
        <v>1.1637451824089831</v>
      </c>
      <c r="AS104" s="42">
        <v>1.1898130744949442</v>
      </c>
      <c r="AT104" s="41"/>
      <c r="AU104" s="42"/>
      <c r="AV104" s="42">
        <v>1.113310267849337</v>
      </c>
      <c r="AW104" s="42">
        <v>1.1399999999999999</v>
      </c>
      <c r="AX104" s="42">
        <v>1.1599999999999999</v>
      </c>
      <c r="AY104" s="36">
        <v>-0.54505756957508456</v>
      </c>
      <c r="AZ104" s="36">
        <v>-0.56591215150070928</v>
      </c>
      <c r="BA104" s="36">
        <v>-0.58747327245567482</v>
      </c>
      <c r="BB104" s="45">
        <v>-0.60976338802880381</v>
      </c>
      <c r="BC104" s="42"/>
      <c r="BD104" s="36">
        <v>-1.5847873104547223</v>
      </c>
      <c r="BE104" s="36">
        <v>-1.6792224193500462</v>
      </c>
      <c r="BF104" s="36">
        <v>-0.61241142245549973</v>
      </c>
      <c r="BG104" s="36">
        <v>-0.63350857043778697</v>
      </c>
      <c r="BI104" s="46">
        <v>1.0889184935928569</v>
      </c>
      <c r="BJ104" s="46">
        <v>1.113310267849337</v>
      </c>
      <c r="BK104" s="46">
        <v>2.493814999982491E-2</v>
      </c>
      <c r="BL104" s="46">
        <v>2.3745182408983156E-2</v>
      </c>
      <c r="BM104" s="46">
        <v>2.9813074494944303E-2</v>
      </c>
    </row>
    <row r="105" spans="1:65" ht="12" x14ac:dyDescent="0.2">
      <c r="A105" s="84">
        <v>19</v>
      </c>
      <c r="C105" s="84" t="s">
        <v>121</v>
      </c>
      <c r="D105" s="84">
        <v>19</v>
      </c>
      <c r="E105" s="103" t="s">
        <v>70</v>
      </c>
      <c r="F105" s="38"/>
      <c r="G105" s="39"/>
      <c r="H105" s="39"/>
      <c r="I105" s="39"/>
      <c r="J105" s="40"/>
      <c r="K105" s="39"/>
      <c r="L105" s="41"/>
      <c r="M105" s="42"/>
      <c r="N105" s="42"/>
      <c r="O105" s="43"/>
      <c r="P105" s="41"/>
      <c r="Q105" s="42"/>
      <c r="R105" s="42"/>
      <c r="S105" s="43"/>
      <c r="T105" s="41"/>
      <c r="U105" s="42"/>
      <c r="V105" s="42"/>
      <c r="W105" s="43"/>
      <c r="X105" s="44"/>
      <c r="Y105" s="41"/>
      <c r="Z105" s="42"/>
      <c r="AA105" s="42"/>
      <c r="AB105" s="43"/>
      <c r="AC105" s="41"/>
      <c r="AD105" s="42"/>
      <c r="AE105" s="42"/>
      <c r="AF105" s="43"/>
      <c r="AG105" s="41"/>
      <c r="AH105" s="42"/>
      <c r="AI105" s="42"/>
      <c r="AJ105" s="43"/>
      <c r="AK105" s="42"/>
      <c r="AL105" s="47"/>
      <c r="AM105" s="42"/>
      <c r="AN105" s="42"/>
      <c r="AO105" s="41"/>
      <c r="AP105" s="42"/>
      <c r="AQ105" s="42"/>
      <c r="AR105" s="43"/>
      <c r="AS105" s="42"/>
      <c r="AT105" s="41"/>
      <c r="AU105" s="42"/>
      <c r="AV105" s="42"/>
      <c r="AW105" s="42"/>
      <c r="AX105" s="42"/>
      <c r="AY105" s="36"/>
      <c r="AZ105" s="36"/>
      <c r="BA105" s="36"/>
      <c r="BB105" s="45"/>
      <c r="BC105" s="42"/>
      <c r="BD105" s="36"/>
      <c r="BE105" s="36"/>
      <c r="BF105" s="36"/>
      <c r="BG105" s="36"/>
      <c r="BI105" s="46">
        <v>0</v>
      </c>
      <c r="BJ105" s="46">
        <v>0</v>
      </c>
      <c r="BK105" s="46">
        <v>0</v>
      </c>
      <c r="BL105" s="46">
        <v>0</v>
      </c>
      <c r="BM105" s="46">
        <v>0</v>
      </c>
    </row>
    <row r="106" spans="1:65" ht="12" x14ac:dyDescent="0.2">
      <c r="A106" s="84">
        <v>19</v>
      </c>
      <c r="B106" s="84" t="s">
        <v>70</v>
      </c>
      <c r="C106" s="84" t="s">
        <v>121</v>
      </c>
      <c r="D106" s="108">
        <v>19</v>
      </c>
      <c r="E106" s="37" t="s">
        <v>29</v>
      </c>
      <c r="F106" s="100" t="s">
        <v>45</v>
      </c>
      <c r="G106" s="39">
        <v>39.942303907259124</v>
      </c>
      <c r="H106" s="39">
        <v>40.837011514781729</v>
      </c>
      <c r="I106" s="39">
        <v>42.15734925830477</v>
      </c>
      <c r="J106" s="40">
        <v>3.2331889493067326E-2</v>
      </c>
      <c r="K106" s="39"/>
      <c r="L106" s="53">
        <v>42.15734925830477</v>
      </c>
      <c r="M106" s="38">
        <v>43.324726482017859</v>
      </c>
      <c r="N106" s="38">
        <v>44.524429494861913</v>
      </c>
      <c r="O106" s="111">
        <v>45.75735342878032</v>
      </c>
      <c r="P106" s="53">
        <v>72.792729079521777</v>
      </c>
      <c r="Q106" s="38">
        <v>74.808429200008177</v>
      </c>
      <c r="R106" s="38">
        <v>76.87994598003057</v>
      </c>
      <c r="S106" s="111">
        <v>79.008825036146789</v>
      </c>
      <c r="T106" s="53">
        <v>84.370027845930721</v>
      </c>
      <c r="U106" s="38">
        <v>86.706314415276111</v>
      </c>
      <c r="V106" s="38">
        <v>89.107294988801129</v>
      </c>
      <c r="W106" s="111">
        <v>91.574761005206767</v>
      </c>
      <c r="X106" s="44">
        <v>39.94</v>
      </c>
      <c r="Y106" s="53">
        <v>42.15734925830477</v>
      </c>
      <c r="Z106" s="38">
        <v>43.324726482017859</v>
      </c>
      <c r="AA106" s="38">
        <v>44.524429494861913</v>
      </c>
      <c r="AB106" s="111">
        <v>45.75735342878032</v>
      </c>
      <c r="AC106" s="53">
        <v>49.857661381874472</v>
      </c>
      <c r="AD106" s="38">
        <v>54.149965981189908</v>
      </c>
      <c r="AE106" s="38">
        <v>58.641756296579153</v>
      </c>
      <c r="AF106" s="111">
        <v>63.340788935969194</v>
      </c>
      <c r="AG106" s="53">
        <v>68.255097119594666</v>
      </c>
      <c r="AH106" s="38">
        <v>73.39300005163409</v>
      </c>
      <c r="AI106" s="38">
        <v>78.763112598762007</v>
      </c>
      <c r="AJ106" s="111">
        <v>84.374355285428436</v>
      </c>
      <c r="AO106" s="53">
        <v>37.374086749203251</v>
      </c>
      <c r="AP106" s="38">
        <v>38.211266292385396</v>
      </c>
      <c r="AQ106" s="38">
        <v>39.067198657334828</v>
      </c>
      <c r="AR106" s="111">
        <v>39.942303907259124</v>
      </c>
      <c r="AS106" s="42">
        <v>40.837011514781729</v>
      </c>
      <c r="AT106" s="53"/>
      <c r="AU106" s="38"/>
      <c r="AV106" s="38">
        <v>35.2221871104</v>
      </c>
      <c r="AW106" s="38">
        <v>38.5</v>
      </c>
      <c r="AX106" s="38">
        <v>39.94</v>
      </c>
      <c r="AY106" s="36">
        <v>-4.7832625091015188</v>
      </c>
      <c r="AZ106" s="36">
        <v>-5.1134601896324625</v>
      </c>
      <c r="BA106" s="36">
        <v>-5.457230837527085</v>
      </c>
      <c r="BB106" s="45">
        <v>-5.8150495215211961</v>
      </c>
      <c r="BC106" s="38"/>
      <c r="BD106" s="36">
        <v>-42.15734925830477</v>
      </c>
      <c r="BE106" s="36">
        <v>-43.324726482017859</v>
      </c>
      <c r="BF106" s="36">
        <v>-9.3022423844619126</v>
      </c>
      <c r="BG106" s="36">
        <v>-7.2573534287803199</v>
      </c>
      <c r="BI106" s="46">
        <v>32.070495999999999</v>
      </c>
      <c r="BJ106" s="46">
        <v>35.2221871104</v>
      </c>
      <c r="BK106" s="46">
        <v>3.2767951800729591</v>
      </c>
      <c r="BL106" s="46">
        <v>1.4423039072591237</v>
      </c>
      <c r="BM106" s="46">
        <v>0.89701151478173102</v>
      </c>
    </row>
    <row r="107" spans="1:65" ht="12" x14ac:dyDescent="0.2">
      <c r="A107" s="84">
        <v>19</v>
      </c>
      <c r="B107" s="84" t="s">
        <v>70</v>
      </c>
      <c r="C107" s="84" t="s">
        <v>121</v>
      </c>
      <c r="D107" s="108">
        <v>19</v>
      </c>
      <c r="E107" s="37" t="s">
        <v>31</v>
      </c>
      <c r="F107" s="38"/>
      <c r="G107" s="39">
        <v>1.1637451824089831</v>
      </c>
      <c r="H107" s="39">
        <v>1.1898130744949442</v>
      </c>
      <c r="I107" s="39">
        <v>1.6339760631679414</v>
      </c>
      <c r="J107" s="40">
        <v>0.37330484779009254</v>
      </c>
      <c r="K107" s="39"/>
      <c r="L107" s="41">
        <v>1.6339760631679414</v>
      </c>
      <c r="M107" s="42">
        <v>1.6792224193500462</v>
      </c>
      <c r="N107" s="42">
        <v>1.7257216903048367</v>
      </c>
      <c r="O107" s="43">
        <v>1.7735085704377869</v>
      </c>
      <c r="P107" s="41">
        <v>1.9751235637342339</v>
      </c>
      <c r="Q107" s="42">
        <v>2.0298166196992784</v>
      </c>
      <c r="R107" s="42">
        <v>2.0860241785671891</v>
      </c>
      <c r="S107" s="43">
        <v>2.1437881783683492</v>
      </c>
      <c r="T107" s="41">
        <v>2.383326155081495</v>
      </c>
      <c r="U107" s="42">
        <v>2.4493227302711404</v>
      </c>
      <c r="V107" s="42">
        <v>2.5171468135957822</v>
      </c>
      <c r="W107" s="43">
        <v>2.5868490104993236</v>
      </c>
      <c r="X107" s="44">
        <v>1.1599999999999999</v>
      </c>
      <c r="Y107" s="106">
        <v>1.6339760631679414</v>
      </c>
      <c r="Z107" s="69">
        <v>1.6792224193500462</v>
      </c>
      <c r="AA107" s="69">
        <v>1.7257216903048367</v>
      </c>
      <c r="AB107" s="107">
        <v>1.7735085704377869</v>
      </c>
      <c r="AC107" s="106">
        <v>1.8226187148755599</v>
      </c>
      <c r="AD107" s="69">
        <v>1.8730887660692992</v>
      </c>
      <c r="AE107" s="69">
        <v>1.9249563811345776</v>
      </c>
      <c r="AF107" s="107">
        <v>1.9782602599484262</v>
      </c>
      <c r="AG107" s="106">
        <v>2.0330401740243924</v>
      </c>
      <c r="AH107" s="69">
        <v>2.0893369961871953</v>
      </c>
      <c r="AI107" s="69">
        <v>2.147192731069048</v>
      </c>
      <c r="AJ107" s="107">
        <v>2.2066505464505144</v>
      </c>
      <c r="AK107" s="42"/>
      <c r="AL107" s="42">
        <v>0.85847261365651761</v>
      </c>
      <c r="AM107" s="42"/>
      <c r="AN107" s="42"/>
      <c r="AO107" s="41">
        <v>1.0889184935928569</v>
      </c>
      <c r="AP107" s="42">
        <v>1.113310267849337</v>
      </c>
      <c r="AQ107" s="42">
        <v>1.1382484178491619</v>
      </c>
      <c r="AR107" s="43">
        <v>1.1637451824089831</v>
      </c>
      <c r="AS107" s="42">
        <v>1.1898130744949442</v>
      </c>
      <c r="AT107" s="41"/>
      <c r="AU107" s="42"/>
      <c r="AV107" s="42">
        <v>1.1133102678493358</v>
      </c>
      <c r="AW107" s="42">
        <v>1.1399999999999999</v>
      </c>
      <c r="AX107" s="42">
        <v>1.1599999999999999</v>
      </c>
      <c r="AY107" s="36">
        <v>-0.54505756957508456</v>
      </c>
      <c r="AZ107" s="36">
        <v>-0.56591215150070928</v>
      </c>
      <c r="BA107" s="36">
        <v>-0.58747327245567482</v>
      </c>
      <c r="BB107" s="45">
        <v>-0.60976338802880381</v>
      </c>
      <c r="BC107" s="42"/>
      <c r="BD107" s="36">
        <v>-1.6339760631679414</v>
      </c>
      <c r="BE107" s="36">
        <v>-1.6792224193500462</v>
      </c>
      <c r="BF107" s="36">
        <v>-0.61241142245550084</v>
      </c>
      <c r="BG107" s="36">
        <v>-0.63350857043778697</v>
      </c>
      <c r="BI107" s="46">
        <v>1.0889184935928569</v>
      </c>
      <c r="BJ107" s="46">
        <v>1.1133102678493358</v>
      </c>
      <c r="BK107" s="46">
        <v>2.493814999982602E-2</v>
      </c>
      <c r="BL107" s="46">
        <v>2.3745182408983156E-2</v>
      </c>
      <c r="BM107" s="46">
        <v>2.9813074494944303E-2</v>
      </c>
    </row>
    <row r="108" spans="1:65" ht="12" x14ac:dyDescent="0.2">
      <c r="A108" s="84">
        <v>20</v>
      </c>
      <c r="C108" s="84" t="s">
        <v>122</v>
      </c>
      <c r="D108" s="108">
        <v>20</v>
      </c>
      <c r="E108" s="103" t="s">
        <v>71</v>
      </c>
      <c r="F108" s="38"/>
      <c r="G108" s="39">
        <v>0</v>
      </c>
      <c r="H108" s="39">
        <v>0</v>
      </c>
      <c r="I108" s="39">
        <v>0</v>
      </c>
      <c r="J108" s="40" t="s">
        <v>103</v>
      </c>
      <c r="K108" s="39"/>
      <c r="L108" s="41"/>
      <c r="M108" s="42"/>
      <c r="N108" s="42"/>
      <c r="O108" s="43"/>
      <c r="P108" s="41"/>
      <c r="Q108" s="42"/>
      <c r="R108" s="42"/>
      <c r="S108" s="43"/>
      <c r="T108" s="41"/>
      <c r="U108" s="42"/>
      <c r="V108" s="42"/>
      <c r="W108" s="43"/>
      <c r="X108" s="44"/>
      <c r="Y108" s="41"/>
      <c r="Z108" s="42"/>
      <c r="AA108" s="42"/>
      <c r="AB108" s="43"/>
      <c r="AC108" s="41"/>
      <c r="AD108" s="42"/>
      <c r="AE108" s="42"/>
      <c r="AF108" s="43"/>
      <c r="AG108" s="41"/>
      <c r="AH108" s="42"/>
      <c r="AI108" s="42"/>
      <c r="AJ108" s="43"/>
      <c r="AK108" s="42"/>
      <c r="AL108" s="47"/>
      <c r="AM108" s="42"/>
      <c r="AN108" s="42"/>
      <c r="AO108" s="41"/>
      <c r="AP108" s="42"/>
      <c r="AQ108" s="42"/>
      <c r="AR108" s="43"/>
      <c r="AS108" s="42" t="s">
        <v>103</v>
      </c>
      <c r="AT108" s="41"/>
      <c r="AU108" s="42"/>
      <c r="AV108" s="42"/>
      <c r="AW108" s="42"/>
      <c r="AX108" s="42"/>
      <c r="AY108" s="36">
        <v>0</v>
      </c>
      <c r="AZ108" s="36">
        <v>0</v>
      </c>
      <c r="BA108" s="36">
        <v>0</v>
      </c>
      <c r="BB108" s="45">
        <v>0</v>
      </c>
      <c r="BC108" s="42"/>
      <c r="BD108" s="36">
        <v>0</v>
      </c>
      <c r="BE108" s="36">
        <v>0</v>
      </c>
      <c r="BF108" s="36">
        <v>0</v>
      </c>
      <c r="BG108" s="36">
        <v>0</v>
      </c>
      <c r="BI108" s="46">
        <v>0</v>
      </c>
      <c r="BJ108" s="46">
        <v>0</v>
      </c>
      <c r="BK108" s="46">
        <v>0</v>
      </c>
      <c r="BL108" s="46">
        <v>0</v>
      </c>
      <c r="BM108" s="46">
        <v>0</v>
      </c>
    </row>
    <row r="109" spans="1:65" ht="12" x14ac:dyDescent="0.2">
      <c r="A109" s="84">
        <v>20</v>
      </c>
      <c r="B109" s="84" t="s">
        <v>72</v>
      </c>
      <c r="C109" s="84" t="s">
        <v>122</v>
      </c>
      <c r="D109" s="108">
        <v>20</v>
      </c>
      <c r="E109" s="37" t="s">
        <v>29</v>
      </c>
      <c r="F109" s="100" t="s">
        <v>30</v>
      </c>
      <c r="G109" s="39">
        <v>54.499869848394027</v>
      </c>
      <c r="H109" s="39">
        <v>55.72066693299805</v>
      </c>
      <c r="I109" s="39">
        <v>78.441980305399099</v>
      </c>
      <c r="J109" s="40">
        <v>0.40777174113372605</v>
      </c>
      <c r="K109" s="39"/>
      <c r="L109" s="53">
        <v>78.441980305399099</v>
      </c>
      <c r="M109" s="38">
        <v>80.614113582337424</v>
      </c>
      <c r="N109" s="38">
        <v>82.846395302168332</v>
      </c>
      <c r="O109" s="111">
        <v>85.140491032663789</v>
      </c>
      <c r="P109" s="53">
        <v>83.02068521670185</v>
      </c>
      <c r="Q109" s="38">
        <v>85.31960720122251</v>
      </c>
      <c r="R109" s="38">
        <v>87.682188528919099</v>
      </c>
      <c r="S109" s="111">
        <v>90.110191987742226</v>
      </c>
      <c r="T109" s="53">
        <v>111.33324483229417</v>
      </c>
      <c r="U109" s="38">
        <v>114.41616860586828</v>
      </c>
      <c r="V109" s="38">
        <v>117.58446148018119</v>
      </c>
      <c r="W109" s="111">
        <v>120.84048740708393</v>
      </c>
      <c r="X109" s="44">
        <v>37.25</v>
      </c>
      <c r="Y109" s="53">
        <v>40.821488040599391</v>
      </c>
      <c r="Z109" s="38">
        <v>44.562209016075144</v>
      </c>
      <c r="AA109" s="38">
        <v>48.478796791767216</v>
      </c>
      <c r="AB109" s="111">
        <v>52.578122863194316</v>
      </c>
      <c r="AC109" s="53">
        <v>56.867304429692062</v>
      </c>
      <c r="AD109" s="38">
        <v>61.353712732972454</v>
      </c>
      <c r="AE109" s="38">
        <v>66.044981669085743</v>
      </c>
      <c r="AF109" s="111">
        <v>70.949016682532232</v>
      </c>
      <c r="AG109" s="53">
        <v>76.074003951546601</v>
      </c>
      <c r="AH109" s="38">
        <v>81.428419873860364</v>
      </c>
      <c r="AI109" s="38">
        <v>87.021040862540545</v>
      </c>
      <c r="AJ109" s="111">
        <v>92.860953461803348</v>
      </c>
      <c r="AO109" s="53">
        <v>50.995627800127508</v>
      </c>
      <c r="AP109" s="38">
        <v>52.137929862850363</v>
      </c>
      <c r="AQ109" s="38">
        <v>53.305819491778209</v>
      </c>
      <c r="AR109" s="111">
        <v>54.499869848394027</v>
      </c>
      <c r="AS109" s="42">
        <v>55.72066693299805</v>
      </c>
      <c r="AT109" s="53"/>
      <c r="AU109" s="38"/>
      <c r="AV109" s="38">
        <v>30.77</v>
      </c>
      <c r="AW109" s="38">
        <v>33.950000000000003</v>
      </c>
      <c r="AX109" s="38">
        <v>37.25</v>
      </c>
      <c r="AY109" s="36">
        <v>-27.446352505271591</v>
      </c>
      <c r="AZ109" s="36">
        <v>-28.476183719487061</v>
      </c>
      <c r="BA109" s="36">
        <v>-29.540575810390123</v>
      </c>
      <c r="BB109" s="45">
        <v>-30.640621184269762</v>
      </c>
      <c r="BC109" s="38"/>
      <c r="BD109" s="36">
        <v>-40.821488040599391</v>
      </c>
      <c r="BE109" s="36">
        <v>-44.562209016075144</v>
      </c>
      <c r="BF109" s="36">
        <v>-17.708796791767217</v>
      </c>
      <c r="BG109" s="36">
        <v>-18.628122863194314</v>
      </c>
      <c r="BI109" s="46">
        <v>27.72</v>
      </c>
      <c r="BJ109" s="46">
        <v>30.77</v>
      </c>
      <c r="BK109" s="46">
        <v>3.1800000000000033</v>
      </c>
      <c r="BL109" s="46">
        <v>3.2999999999999972</v>
      </c>
      <c r="BM109" s="46">
        <v>3.4349207313126513</v>
      </c>
    </row>
    <row r="110" spans="1:65" ht="12" x14ac:dyDescent="0.2">
      <c r="A110" s="84">
        <v>20</v>
      </c>
      <c r="B110" s="84" t="s">
        <v>72</v>
      </c>
      <c r="C110" s="84" t="s">
        <v>122</v>
      </c>
      <c r="D110" s="108">
        <v>20</v>
      </c>
      <c r="E110" s="37" t="s">
        <v>31</v>
      </c>
      <c r="F110" s="38"/>
      <c r="G110" s="39">
        <v>6.4649733365330704</v>
      </c>
      <c r="H110" s="39">
        <v>6.6097887392714112</v>
      </c>
      <c r="I110" s="39">
        <v>11.341333082942921</v>
      </c>
      <c r="J110" s="40">
        <v>0.71583896707008243</v>
      </c>
      <c r="K110" s="39"/>
      <c r="L110" s="41">
        <v>11.341333082942921</v>
      </c>
      <c r="M110" s="42">
        <v>11.655385416889493</v>
      </c>
      <c r="N110" s="42">
        <v>11.978134159603533</v>
      </c>
      <c r="O110" s="43">
        <v>12.309820122941145</v>
      </c>
      <c r="P110" s="41">
        <v>13.709412445966729</v>
      </c>
      <c r="Q110" s="42">
        <v>14.089039156883754</v>
      </c>
      <c r="R110" s="42">
        <v>14.479178093631727</v>
      </c>
      <c r="S110" s="43">
        <v>14.880120349773737</v>
      </c>
      <c r="T110" s="41">
        <v>16.542898717368558</v>
      </c>
      <c r="U110" s="42">
        <v>17.000987366598427</v>
      </c>
      <c r="V110" s="42">
        <v>17.471760927592452</v>
      </c>
      <c r="W110" s="43">
        <v>17.955570657660193</v>
      </c>
      <c r="X110" s="44">
        <v>5.22</v>
      </c>
      <c r="Y110" s="106">
        <v>5.3645467804544653</v>
      </c>
      <c r="Z110" s="69">
        <v>5.5130961991732477</v>
      </c>
      <c r="AA110" s="69">
        <v>5.6657590930288517</v>
      </c>
      <c r="AB110" s="107">
        <v>5.8226493680725184</v>
      </c>
      <c r="AC110" s="106">
        <v>5.9838840845227299</v>
      </c>
      <c r="AD110" s="69">
        <v>6.1495835441071129</v>
      </c>
      <c r="AE110" s="69">
        <v>6.3198713798229011</v>
      </c>
      <c r="AF110" s="107">
        <v>6.4948746481829946</v>
      </c>
      <c r="AG110" s="106">
        <v>6.6747239240163596</v>
      </c>
      <c r="AH110" s="69">
        <v>6.8595533978935581</v>
      </c>
      <c r="AI110" s="69">
        <v>7.0495009762500729</v>
      </c>
      <c r="AJ110" s="107">
        <v>7.2447083842821707</v>
      </c>
      <c r="AK110" s="42"/>
      <c r="AL110" s="42">
        <v>0.39897632248560333</v>
      </c>
      <c r="AM110" s="42"/>
      <c r="AN110" s="42"/>
      <c r="AO110" s="41">
        <v>6.0492873638909046</v>
      </c>
      <c r="AP110" s="42">
        <v>6.1847914008420606</v>
      </c>
      <c r="AQ110" s="42">
        <v>6.3233307282209221</v>
      </c>
      <c r="AR110" s="43">
        <v>6.4649733365330704</v>
      </c>
      <c r="AS110" s="42">
        <v>6.6097887392714112</v>
      </c>
      <c r="AT110" s="41"/>
      <c r="AU110" s="42"/>
      <c r="AV110" s="42">
        <v>5</v>
      </c>
      <c r="AW110" s="42">
        <v>5.1100000000000003</v>
      </c>
      <c r="AX110" s="42">
        <v>5.22</v>
      </c>
      <c r="AY110" s="36">
        <v>-5.292045719052016</v>
      </c>
      <c r="AZ110" s="36">
        <v>-5.470594016047432</v>
      </c>
      <c r="BA110" s="36">
        <v>-5.6548034313826108</v>
      </c>
      <c r="BB110" s="45">
        <v>-5.8448467864080751</v>
      </c>
      <c r="BC110" s="42"/>
      <c r="BD110" s="36">
        <v>-5.3645467804544653</v>
      </c>
      <c r="BE110" s="36">
        <v>-5.5130961991732477</v>
      </c>
      <c r="BF110" s="36">
        <v>-0.66575909302885172</v>
      </c>
      <c r="BG110" s="36">
        <v>-0.71264936807251811</v>
      </c>
      <c r="BI110" s="46">
        <v>4.8899999999999997</v>
      </c>
      <c r="BJ110" s="46">
        <v>5</v>
      </c>
      <c r="BK110" s="46">
        <v>0.11000000000000032</v>
      </c>
      <c r="BL110" s="46">
        <v>0.10999999999999943</v>
      </c>
      <c r="BM110" s="46">
        <v>0.10999999999999943</v>
      </c>
    </row>
    <row r="111" spans="1:65" ht="12" x14ac:dyDescent="0.2">
      <c r="D111" s="108"/>
      <c r="E111" s="103"/>
      <c r="F111" s="38"/>
      <c r="G111" s="39"/>
      <c r="H111" s="39"/>
      <c r="I111" s="39"/>
      <c r="J111" s="40"/>
      <c r="K111" s="39"/>
      <c r="L111" s="41"/>
      <c r="M111" s="42"/>
      <c r="N111" s="42"/>
      <c r="O111" s="43"/>
      <c r="P111" s="41"/>
      <c r="Q111" s="42"/>
      <c r="R111" s="42"/>
      <c r="S111" s="43"/>
      <c r="T111" s="41"/>
      <c r="U111" s="42"/>
      <c r="V111" s="42"/>
      <c r="W111" s="43"/>
      <c r="X111" s="44"/>
      <c r="Y111" s="41"/>
      <c r="Z111" s="42"/>
      <c r="AA111" s="42"/>
      <c r="AB111" s="43"/>
      <c r="AC111" s="41"/>
      <c r="AD111" s="42"/>
      <c r="AE111" s="42"/>
      <c r="AF111" s="43"/>
      <c r="AG111" s="41"/>
      <c r="AH111" s="42"/>
      <c r="AI111" s="42"/>
      <c r="AJ111" s="43"/>
      <c r="AK111" s="42"/>
      <c r="AL111" s="47"/>
      <c r="AM111" s="42"/>
      <c r="AN111" s="42"/>
      <c r="AO111" s="41"/>
      <c r="AP111" s="42"/>
      <c r="AQ111" s="42"/>
      <c r="AR111" s="43"/>
      <c r="AS111" s="42"/>
      <c r="AT111" s="41"/>
      <c r="AU111" s="42"/>
      <c r="AV111" s="42"/>
      <c r="AW111" s="42"/>
      <c r="AX111" s="42"/>
      <c r="AY111" s="36"/>
      <c r="AZ111" s="36"/>
      <c r="BA111" s="36"/>
      <c r="BB111" s="45"/>
      <c r="BC111" s="42"/>
      <c r="BD111" s="36"/>
      <c r="BE111" s="36"/>
      <c r="BF111" s="36"/>
      <c r="BG111" s="36"/>
      <c r="BI111" s="46"/>
      <c r="BJ111" s="46"/>
      <c r="BK111" s="46"/>
      <c r="BL111" s="46"/>
      <c r="BM111" s="46"/>
    </row>
    <row r="112" spans="1:65" ht="12" x14ac:dyDescent="0.2">
      <c r="D112" s="108"/>
      <c r="E112" s="37"/>
      <c r="F112" s="38"/>
      <c r="G112" s="39"/>
      <c r="H112" s="39"/>
      <c r="I112" s="39"/>
      <c r="J112" s="40"/>
      <c r="K112" s="39"/>
      <c r="L112" s="41"/>
      <c r="M112" s="42"/>
      <c r="N112" s="42"/>
      <c r="O112" s="43"/>
      <c r="P112" s="41"/>
      <c r="Q112" s="42"/>
      <c r="R112" s="42"/>
      <c r="S112" s="43"/>
      <c r="T112" s="41"/>
      <c r="U112" s="42"/>
      <c r="V112" s="42"/>
      <c r="W112" s="43"/>
      <c r="X112" s="38"/>
      <c r="Y112" s="41"/>
      <c r="Z112" s="42"/>
      <c r="AA112" s="42"/>
      <c r="AB112" s="43"/>
      <c r="AC112" s="41"/>
      <c r="AD112" s="42"/>
      <c r="AE112" s="42"/>
      <c r="AF112" s="43"/>
      <c r="AG112" s="41"/>
      <c r="AH112" s="42"/>
      <c r="AI112" s="42"/>
      <c r="AJ112" s="43"/>
      <c r="AK112" s="42"/>
      <c r="AM112" s="42"/>
      <c r="AN112" s="42"/>
      <c r="AO112" s="41"/>
      <c r="AP112" s="42"/>
      <c r="AQ112" s="42"/>
      <c r="AR112" s="43"/>
      <c r="AS112" s="42"/>
      <c r="AT112" s="41"/>
      <c r="AU112" s="42"/>
      <c r="AV112" s="42"/>
      <c r="AW112" s="42"/>
      <c r="AX112" s="42"/>
      <c r="AY112" s="36"/>
      <c r="AZ112" s="36"/>
      <c r="BA112" s="36"/>
      <c r="BB112" s="45"/>
      <c r="BC112" s="42"/>
      <c r="BD112" s="36"/>
      <c r="BE112" s="36"/>
      <c r="BF112" s="36"/>
      <c r="BG112" s="36"/>
      <c r="BI112" s="46"/>
      <c r="BJ112" s="46"/>
      <c r="BK112" s="46"/>
      <c r="BL112" s="46"/>
      <c r="BM112" s="46"/>
    </row>
    <row r="113" spans="1:65" ht="12" x14ac:dyDescent="0.2">
      <c r="E113" s="37"/>
      <c r="F113" s="100"/>
      <c r="G113" s="39"/>
      <c r="H113" s="39"/>
      <c r="I113" s="39"/>
      <c r="J113" s="40"/>
      <c r="K113" s="39"/>
      <c r="L113" s="53"/>
      <c r="M113" s="38"/>
      <c r="N113" s="38"/>
      <c r="O113" s="111"/>
      <c r="P113" s="53"/>
      <c r="Q113" s="38"/>
      <c r="R113" s="38"/>
      <c r="S113" s="111"/>
      <c r="T113" s="53"/>
      <c r="U113" s="38"/>
      <c r="V113" s="38"/>
      <c r="W113" s="111"/>
      <c r="X113" s="38"/>
      <c r="Y113" s="53"/>
      <c r="Z113" s="38"/>
      <c r="AA113" s="38"/>
      <c r="AB113" s="111"/>
      <c r="AC113" s="53"/>
      <c r="AD113" s="38"/>
      <c r="AE113" s="38"/>
      <c r="AF113" s="111"/>
      <c r="AG113" s="53"/>
      <c r="AH113" s="38"/>
      <c r="AI113" s="38"/>
      <c r="AJ113" s="111"/>
      <c r="AO113" s="53"/>
      <c r="AP113" s="38"/>
      <c r="AQ113" s="38"/>
      <c r="AR113" s="111"/>
      <c r="AS113" s="42"/>
      <c r="AT113" s="117"/>
      <c r="AY113" s="36"/>
      <c r="AZ113" s="36"/>
      <c r="BA113" s="36"/>
      <c r="BB113" s="45"/>
      <c r="BD113" s="36"/>
      <c r="BE113" s="36"/>
      <c r="BF113" s="36"/>
      <c r="BG113" s="36"/>
      <c r="BI113" s="46"/>
      <c r="BJ113" s="46"/>
      <c r="BK113" s="46"/>
      <c r="BL113" s="46"/>
      <c r="BM113" s="46"/>
    </row>
    <row r="114" spans="1:65" ht="12" x14ac:dyDescent="0.2">
      <c r="A114" s="84">
        <v>21</v>
      </c>
      <c r="C114" s="84" t="s">
        <v>123</v>
      </c>
      <c r="D114" s="84">
        <v>21</v>
      </c>
      <c r="E114" s="103" t="s">
        <v>73</v>
      </c>
      <c r="F114" s="38"/>
      <c r="G114" s="39">
        <v>0</v>
      </c>
      <c r="H114" s="39">
        <v>0</v>
      </c>
      <c r="I114" s="39">
        <v>0</v>
      </c>
      <c r="J114" s="40" t="s">
        <v>103</v>
      </c>
      <c r="K114" s="39"/>
      <c r="L114" s="41"/>
      <c r="M114" s="42"/>
      <c r="N114" s="42"/>
      <c r="O114" s="43"/>
      <c r="P114" s="41"/>
      <c r="Q114" s="42"/>
      <c r="R114" s="42"/>
      <c r="S114" s="43"/>
      <c r="T114" s="41"/>
      <c r="U114" s="42"/>
      <c r="V114" s="42"/>
      <c r="W114" s="43"/>
      <c r="X114" s="42"/>
      <c r="Y114" s="106"/>
      <c r="Z114" s="69"/>
      <c r="AA114" s="69"/>
      <c r="AB114" s="107"/>
      <c r="AC114" s="106"/>
      <c r="AD114" s="69"/>
      <c r="AE114" s="69"/>
      <c r="AF114" s="107"/>
      <c r="AG114" s="106"/>
      <c r="AH114" s="69"/>
      <c r="AI114" s="69"/>
      <c r="AJ114" s="107"/>
      <c r="AK114" s="42"/>
      <c r="AL114" s="42"/>
      <c r="AM114" s="42"/>
      <c r="AN114" s="42"/>
      <c r="AO114" s="41"/>
      <c r="AP114" s="42"/>
      <c r="AQ114" s="42"/>
      <c r="AR114" s="43"/>
      <c r="AS114" s="42" t="s">
        <v>103</v>
      </c>
      <c r="AT114" s="41"/>
      <c r="AU114" s="42"/>
      <c r="AV114" s="42"/>
      <c r="AW114" s="42"/>
      <c r="AX114" s="66"/>
      <c r="AY114" s="36">
        <v>0</v>
      </c>
      <c r="AZ114" s="36">
        <v>0</v>
      </c>
      <c r="BA114" s="36">
        <v>0</v>
      </c>
      <c r="BB114" s="45">
        <v>0</v>
      </c>
      <c r="BC114" s="42"/>
      <c r="BD114" s="36">
        <v>0</v>
      </c>
      <c r="BE114" s="36">
        <v>0</v>
      </c>
      <c r="BF114" s="36">
        <v>0</v>
      </c>
      <c r="BG114" s="36">
        <v>0</v>
      </c>
      <c r="BI114" s="46">
        <v>0</v>
      </c>
      <c r="BJ114" s="46">
        <v>0</v>
      </c>
      <c r="BK114" s="46">
        <v>0</v>
      </c>
      <c r="BL114" s="46">
        <v>0</v>
      </c>
      <c r="BM114" s="46">
        <v>0</v>
      </c>
    </row>
    <row r="115" spans="1:65" ht="12" x14ac:dyDescent="0.2">
      <c r="A115" s="84">
        <v>21</v>
      </c>
      <c r="B115" s="84" t="s">
        <v>73</v>
      </c>
      <c r="C115" s="84" t="s">
        <v>123</v>
      </c>
      <c r="D115" s="84">
        <v>21</v>
      </c>
      <c r="E115" s="37" t="s">
        <v>29</v>
      </c>
      <c r="F115" s="38" t="s">
        <v>30</v>
      </c>
      <c r="G115" s="39">
        <v>46.273512153951103</v>
      </c>
      <c r="H115" s="39">
        <v>47.310038826199609</v>
      </c>
      <c r="I115" s="39">
        <v>47.977724103110425</v>
      </c>
      <c r="J115" s="40">
        <v>1.4112972499634944E-2</v>
      </c>
      <c r="K115" s="39"/>
      <c r="L115" s="41">
        <v>47.977724103110425</v>
      </c>
      <c r="M115" s="42">
        <v>49.306273059554321</v>
      </c>
      <c r="N115" s="42">
        <v>50.67161080418407</v>
      </c>
      <c r="O115" s="43">
        <v>52.074756053645082</v>
      </c>
      <c r="P115" s="41">
        <v>63.079454215133069</v>
      </c>
      <c r="Q115" s="42">
        <v>64.826184487091368</v>
      </c>
      <c r="R115" s="42">
        <v>66.621283386853094</v>
      </c>
      <c r="S115" s="43">
        <v>68.466090287871125</v>
      </c>
      <c r="T115" s="41">
        <v>77.827320798433007</v>
      </c>
      <c r="U115" s="42">
        <v>79.982433567170617</v>
      </c>
      <c r="V115" s="42">
        <v>82.197223464689301</v>
      </c>
      <c r="W115" s="43">
        <v>84.473343007623598</v>
      </c>
      <c r="X115" s="42">
        <v>43.59</v>
      </c>
      <c r="Y115" s="41">
        <v>47.337048689657117</v>
      </c>
      <c r="Z115" s="42">
        <v>49.306273059554321</v>
      </c>
      <c r="AA115" s="42">
        <v>50.67161080418407</v>
      </c>
      <c r="AB115" s="43">
        <v>52.074756053645082</v>
      </c>
      <c r="AC115" s="41">
        <v>56.349998912919077</v>
      </c>
      <c r="AD115" s="42">
        <v>60.82208253287363</v>
      </c>
      <c r="AE115" s="42">
        <v>65.498630121512463</v>
      </c>
      <c r="AF115" s="43">
        <v>68.466090287871125</v>
      </c>
      <c r="AG115" s="41">
        <v>73.522322956032298</v>
      </c>
      <c r="AH115" s="42">
        <v>78.806080396995782</v>
      </c>
      <c r="AI115" s="42">
        <v>82.197223464689301</v>
      </c>
      <c r="AJ115" s="43">
        <v>84.473343007623598</v>
      </c>
      <c r="AK115" s="42"/>
      <c r="AL115" s="42"/>
      <c r="AM115" s="42"/>
      <c r="AN115" s="42"/>
      <c r="AO115" s="41">
        <v>43.298209874112253</v>
      </c>
      <c r="AP115" s="42">
        <v>44.268089775292353</v>
      </c>
      <c r="AQ115" s="42">
        <v>45.259694986258907</v>
      </c>
      <c r="AR115" s="43">
        <v>46.273512153951103</v>
      </c>
      <c r="AS115" s="42">
        <v>47.310038826199609</v>
      </c>
      <c r="AT115" s="41"/>
      <c r="AU115" s="42"/>
      <c r="AV115" s="42">
        <v>36.831951820799993</v>
      </c>
      <c r="AW115" s="42">
        <v>40.14</v>
      </c>
      <c r="AX115" s="66">
        <v>43.59</v>
      </c>
      <c r="AY115" s="36">
        <v>-4.6795142289981726</v>
      </c>
      <c r="AZ115" s="36">
        <v>-5.0381832842619687</v>
      </c>
      <c r="BA115" s="36">
        <v>-5.4119158179251627</v>
      </c>
      <c r="BB115" s="45">
        <v>-5.8012438996939792</v>
      </c>
      <c r="BC115" s="42"/>
      <c r="BD115" s="36">
        <v>-47.337048689657117</v>
      </c>
      <c r="BE115" s="36">
        <v>-49.306273059554321</v>
      </c>
      <c r="BF115" s="36">
        <v>-13.839658983384076</v>
      </c>
      <c r="BG115" s="36">
        <v>-11.934756053645081</v>
      </c>
      <c r="BI115" s="46">
        <v>33.644991999999995</v>
      </c>
      <c r="BJ115" s="46">
        <v>36.831951820799993</v>
      </c>
      <c r="BK115" s="46">
        <v>3.3128539095859182</v>
      </c>
      <c r="BL115" s="46">
        <v>3.4475946949756775</v>
      </c>
      <c r="BM115" s="46">
        <v>3.5744775474557784</v>
      </c>
    </row>
    <row r="116" spans="1:65" ht="12" x14ac:dyDescent="0.2">
      <c r="A116" s="84">
        <v>21</v>
      </c>
      <c r="B116" s="84" t="s">
        <v>73</v>
      </c>
      <c r="C116" s="84" t="s">
        <v>123</v>
      </c>
      <c r="D116" s="84">
        <v>21</v>
      </c>
      <c r="E116" s="37" t="s">
        <v>31</v>
      </c>
      <c r="F116" s="38"/>
      <c r="G116" s="39">
        <v>4.8996610234166855</v>
      </c>
      <c r="H116" s="39">
        <v>5.009413430341219</v>
      </c>
      <c r="I116" s="39">
        <v>7.0776595160662845</v>
      </c>
      <c r="J116" s="40">
        <v>0.41287190895405607</v>
      </c>
      <c r="K116" s="39"/>
      <c r="L116" s="41">
        <v>7.0776595160662845</v>
      </c>
      <c r="M116" s="42">
        <v>7.273646660932239</v>
      </c>
      <c r="N116" s="42">
        <v>7.4750608768328375</v>
      </c>
      <c r="O116" s="43">
        <v>7.6820524445430509</v>
      </c>
      <c r="P116" s="41">
        <v>8.5554497208484843</v>
      </c>
      <c r="Q116" s="42">
        <v>8.7923582864593453</v>
      </c>
      <c r="R116" s="42">
        <v>9.0358270762888147</v>
      </c>
      <c r="S116" s="43">
        <v>9.2860377492046826</v>
      </c>
      <c r="T116" s="41">
        <v>10.323684145586354</v>
      </c>
      <c r="U116" s="42">
        <v>10.609556809508442</v>
      </c>
      <c r="V116" s="42">
        <v>10.903345560248514</v>
      </c>
      <c r="W116" s="43">
        <v>11.205269601803382</v>
      </c>
      <c r="X116" s="42">
        <v>4.46</v>
      </c>
      <c r="Y116" s="41">
        <v>4.583501655330827</v>
      </c>
      <c r="Z116" s="42">
        <v>6.6623418858447945</v>
      </c>
      <c r="AA116" s="42">
        <v>7.4750608768328375</v>
      </c>
      <c r="AB116" s="43">
        <v>7.6820524445430509</v>
      </c>
      <c r="AC116" s="41">
        <v>7.894775806255895</v>
      </c>
      <c r="AD116" s="42">
        <v>8.1133896808160664</v>
      </c>
      <c r="AE116" s="42">
        <v>8.3380571821444978</v>
      </c>
      <c r="AF116" s="43">
        <v>9.2860377492046826</v>
      </c>
      <c r="AG116" s="41">
        <v>9.5431769943821045</v>
      </c>
      <c r="AH116" s="42">
        <v>9.8074366705976352</v>
      </c>
      <c r="AI116" s="42">
        <v>10.903345560248514</v>
      </c>
      <c r="AJ116" s="43">
        <v>11.205269601803382</v>
      </c>
      <c r="AK116" s="42"/>
      <c r="AL116" s="42">
        <v>0.54942605775922049</v>
      </c>
      <c r="AM116" s="42"/>
      <c r="AN116" s="42"/>
      <c r="AO116" s="41">
        <v>4.5846217723456073</v>
      </c>
      <c r="AP116" s="42">
        <v>4.6873173000461481</v>
      </c>
      <c r="AQ116" s="42">
        <v>4.7923132075671813</v>
      </c>
      <c r="AR116" s="43">
        <v>4.8996610234166855</v>
      </c>
      <c r="AS116" s="42">
        <v>5.009413430341219</v>
      </c>
      <c r="AT116" s="41"/>
      <c r="AU116" s="42"/>
      <c r="AV116" s="42">
        <v>4.2648311807999999</v>
      </c>
      <c r="AW116" s="42">
        <v>4.3600000000000003</v>
      </c>
      <c r="AX116" s="66">
        <v>4.46</v>
      </c>
      <c r="AY116" s="36">
        <v>-2.4930377437206772</v>
      </c>
      <c r="AZ116" s="36">
        <v>-2.5863293608860909</v>
      </c>
      <c r="BA116" s="36">
        <v>-2.6827476692656562</v>
      </c>
      <c r="BB116" s="45">
        <v>-2.7823914211263654</v>
      </c>
      <c r="BC116" s="42"/>
      <c r="BD116" s="36">
        <v>-4.583501655330827</v>
      </c>
      <c r="BE116" s="36">
        <v>-6.6623418858447945</v>
      </c>
      <c r="BF116" s="36">
        <v>-3.2102296960328376</v>
      </c>
      <c r="BG116" s="36">
        <v>-3.3220524445430506</v>
      </c>
      <c r="BI116" s="46">
        <v>4.1713920000000009</v>
      </c>
      <c r="BJ116" s="46">
        <v>4.2648311807999999</v>
      </c>
      <c r="BK116" s="46">
        <v>9.5532218449921658E-2</v>
      </c>
      <c r="BL116" s="46">
        <v>9.8035539393117155E-2</v>
      </c>
      <c r="BM116" s="46">
        <v>9.7895535475525541E-2</v>
      </c>
    </row>
    <row r="117" spans="1:65" ht="12" x14ac:dyDescent="0.2">
      <c r="A117" s="84">
        <v>21</v>
      </c>
      <c r="C117" s="84" t="s">
        <v>123</v>
      </c>
      <c r="E117" s="103" t="s">
        <v>74</v>
      </c>
      <c r="F117" s="38"/>
      <c r="G117" s="39">
        <v>0</v>
      </c>
      <c r="H117" s="39">
        <v>0</v>
      </c>
      <c r="I117" s="39">
        <v>0</v>
      </c>
      <c r="J117" s="40" t="s">
        <v>103</v>
      </c>
      <c r="K117" s="39"/>
      <c r="L117" s="41"/>
      <c r="M117" s="42"/>
      <c r="N117" s="42"/>
      <c r="O117" s="43"/>
      <c r="P117" s="41"/>
      <c r="Q117" s="42"/>
      <c r="R117" s="42"/>
      <c r="S117" s="43"/>
      <c r="T117" s="41"/>
      <c r="U117" s="42"/>
      <c r="V117" s="42"/>
      <c r="W117" s="43"/>
      <c r="X117" s="42"/>
      <c r="Y117" s="41"/>
      <c r="Z117" s="42"/>
      <c r="AA117" s="42"/>
      <c r="AB117" s="43"/>
      <c r="AC117" s="41"/>
      <c r="AD117" s="42"/>
      <c r="AE117" s="42"/>
      <c r="AF117" s="43"/>
      <c r="AG117" s="41"/>
      <c r="AH117" s="42"/>
      <c r="AI117" s="42"/>
      <c r="AJ117" s="43"/>
      <c r="AK117" s="42"/>
      <c r="AL117" s="42"/>
      <c r="AM117" s="42"/>
      <c r="AN117" s="42"/>
      <c r="AO117" s="41"/>
      <c r="AP117" s="42"/>
      <c r="AQ117" s="42"/>
      <c r="AR117" s="43"/>
      <c r="AS117" s="42" t="s">
        <v>103</v>
      </c>
      <c r="AT117" s="41"/>
      <c r="AU117" s="42"/>
      <c r="AV117" s="42"/>
      <c r="AW117" s="42"/>
      <c r="AX117" s="66"/>
      <c r="AY117" s="36">
        <v>0</v>
      </c>
      <c r="AZ117" s="36">
        <v>0</v>
      </c>
      <c r="BA117" s="36">
        <v>0</v>
      </c>
      <c r="BB117" s="45">
        <v>0</v>
      </c>
      <c r="BC117" s="42"/>
      <c r="BD117" s="36">
        <v>0</v>
      </c>
      <c r="BE117" s="36">
        <v>0</v>
      </c>
      <c r="BF117" s="36">
        <v>0</v>
      </c>
      <c r="BG117" s="36">
        <v>0</v>
      </c>
      <c r="BI117" s="46">
        <v>0</v>
      </c>
      <c r="BJ117" s="46">
        <v>0</v>
      </c>
      <c r="BK117" s="46">
        <v>0</v>
      </c>
      <c r="BL117" s="46">
        <v>0</v>
      </c>
      <c r="BM117" s="46">
        <v>0</v>
      </c>
    </row>
    <row r="118" spans="1:65" ht="12" x14ac:dyDescent="0.2">
      <c r="A118" s="84">
        <v>21</v>
      </c>
      <c r="B118" s="84" t="s">
        <v>74</v>
      </c>
      <c r="C118" s="84" t="s">
        <v>123</v>
      </c>
      <c r="E118" s="37" t="s">
        <v>29</v>
      </c>
      <c r="F118" s="68" t="s">
        <v>30</v>
      </c>
      <c r="G118" s="39">
        <v>46.273512153951103</v>
      </c>
      <c r="H118" s="39">
        <v>47.310038826199609</v>
      </c>
      <c r="I118" s="39">
        <v>47.977724103110425</v>
      </c>
      <c r="J118" s="40">
        <v>1.4112972499634944E-2</v>
      </c>
      <c r="K118" s="39"/>
      <c r="L118" s="41">
        <v>47.977724103110425</v>
      </c>
      <c r="M118" s="42">
        <v>49.306273059554321</v>
      </c>
      <c r="N118" s="42">
        <v>50.67161080418407</v>
      </c>
      <c r="O118" s="43">
        <v>52.074756053645082</v>
      </c>
      <c r="P118" s="41">
        <v>63.079454215133069</v>
      </c>
      <c r="Q118" s="42">
        <v>64.826184487091368</v>
      </c>
      <c r="R118" s="42">
        <v>66.621283386853094</v>
      </c>
      <c r="S118" s="43">
        <v>68.466090287871125</v>
      </c>
      <c r="T118" s="41">
        <v>77.827320798433007</v>
      </c>
      <c r="U118" s="42">
        <v>79.982433567170617</v>
      </c>
      <c r="V118" s="42">
        <v>82.197223464689301</v>
      </c>
      <c r="W118" s="43">
        <v>84.473343007623598</v>
      </c>
      <c r="X118" s="42">
        <v>41.82</v>
      </c>
      <c r="Y118" s="106">
        <v>45.518035700882322</v>
      </c>
      <c r="Z118" s="69">
        <v>49.306273059554321</v>
      </c>
      <c r="AA118" s="69">
        <v>50.67161080418407</v>
      </c>
      <c r="AB118" s="107">
        <v>52.074756053645082</v>
      </c>
      <c r="AC118" s="106">
        <v>56.349998912919077</v>
      </c>
      <c r="AD118" s="69">
        <v>60.82208253287363</v>
      </c>
      <c r="AE118" s="69">
        <v>65.498630121512463</v>
      </c>
      <c r="AF118" s="107">
        <v>68.466090287871125</v>
      </c>
      <c r="AG118" s="106">
        <v>73.522322956032298</v>
      </c>
      <c r="AH118" s="69">
        <v>78.806080396995782</v>
      </c>
      <c r="AI118" s="69">
        <v>82.197223464689301</v>
      </c>
      <c r="AJ118" s="107">
        <v>84.473343007623598</v>
      </c>
      <c r="AK118" s="42"/>
      <c r="AL118" s="42"/>
      <c r="AM118" s="42"/>
      <c r="AN118" s="42"/>
      <c r="AO118" s="41">
        <v>43.298209874112253</v>
      </c>
      <c r="AP118" s="42">
        <v>44.268089775292353</v>
      </c>
      <c r="AQ118" s="42">
        <v>45.259694986258907</v>
      </c>
      <c r="AR118" s="43">
        <v>46.273512153951103</v>
      </c>
      <c r="AS118" s="42">
        <v>47.310038826199609</v>
      </c>
      <c r="AT118" s="41"/>
      <c r="AU118" s="42"/>
      <c r="AV118" s="42">
        <v>35.138562969599995</v>
      </c>
      <c r="AW118" s="42">
        <v>38.409999999999997</v>
      </c>
      <c r="AX118" s="66">
        <v>41.82</v>
      </c>
      <c r="AY118" s="36">
        <v>-4.6795142289981726</v>
      </c>
      <c r="AZ118" s="36">
        <v>-5.0381832842619687</v>
      </c>
      <c r="BA118" s="36">
        <v>-5.4119158179251627</v>
      </c>
      <c r="BB118" s="45">
        <v>-5.8012438996939792</v>
      </c>
      <c r="BC118" s="42"/>
      <c r="BD118" s="36">
        <v>-45.518035700882322</v>
      </c>
      <c r="BE118" s="36">
        <v>-49.306273059554321</v>
      </c>
      <c r="BF118" s="36">
        <v>-15.533047834584075</v>
      </c>
      <c r="BG118" s="36">
        <v>-13.664756053645085</v>
      </c>
      <c r="BI118" s="46">
        <v>31.988703999999998</v>
      </c>
      <c r="BJ118" s="46">
        <v>35.138562969599995</v>
      </c>
      <c r="BK118" s="46">
        <v>3.2749219993190408</v>
      </c>
      <c r="BL118" s="46">
        <v>3.4074923484519459</v>
      </c>
      <c r="BM118" s="46">
        <v>3.5347249083699168</v>
      </c>
    </row>
    <row r="119" spans="1:65" ht="12" x14ac:dyDescent="0.2">
      <c r="A119" s="84">
        <v>21</v>
      </c>
      <c r="B119" s="84" t="s">
        <v>74</v>
      </c>
      <c r="C119" s="84" t="s">
        <v>123</v>
      </c>
      <c r="E119" s="37" t="s">
        <v>31</v>
      </c>
      <c r="F119" s="68"/>
      <c r="G119" s="39">
        <v>4.8996610234166855</v>
      </c>
      <c r="H119" s="39">
        <v>5.009413430341219</v>
      </c>
      <c r="I119" s="39">
        <v>7.0776595160662845</v>
      </c>
      <c r="J119" s="40">
        <v>0.41287190895405607</v>
      </c>
      <c r="K119" s="39"/>
      <c r="L119" s="41">
        <v>7.0776595160662845</v>
      </c>
      <c r="M119" s="42">
        <v>7.273646660932239</v>
      </c>
      <c r="N119" s="42">
        <v>7.4750608768328375</v>
      </c>
      <c r="O119" s="43">
        <v>7.6820524445430509</v>
      </c>
      <c r="P119" s="41">
        <v>8.5554497208484843</v>
      </c>
      <c r="Q119" s="42">
        <v>8.7923582864593453</v>
      </c>
      <c r="R119" s="42">
        <v>9.0358270762888147</v>
      </c>
      <c r="S119" s="43">
        <v>9.2860377492046826</v>
      </c>
      <c r="T119" s="41">
        <v>10.323684145586354</v>
      </c>
      <c r="U119" s="42">
        <v>10.609556809508442</v>
      </c>
      <c r="V119" s="42">
        <v>10.903345560248514</v>
      </c>
      <c r="W119" s="43">
        <v>11.205269601803382</v>
      </c>
      <c r="X119" s="42">
        <v>4.46</v>
      </c>
      <c r="Y119" s="41">
        <v>4.583501655330827</v>
      </c>
      <c r="Z119" s="42">
        <v>4.7929586918722489</v>
      </c>
      <c r="AA119" s="42">
        <v>7.4750608768328375</v>
      </c>
      <c r="AB119" s="43">
        <v>7.6820524445430509</v>
      </c>
      <c r="AC119" s="41">
        <v>7.894775806255895</v>
      </c>
      <c r="AD119" s="42">
        <v>8.1133896808160664</v>
      </c>
      <c r="AE119" s="42">
        <v>8.3380571821444978</v>
      </c>
      <c r="AF119" s="43">
        <v>9.2860377492046826</v>
      </c>
      <c r="AG119" s="41">
        <v>9.5431769943821045</v>
      </c>
      <c r="AH119" s="42">
        <v>9.8074366705976352</v>
      </c>
      <c r="AI119" s="42">
        <v>10.903345560248514</v>
      </c>
      <c r="AJ119" s="43">
        <v>11.205269601803382</v>
      </c>
      <c r="AK119" s="42"/>
      <c r="AL119" s="42">
        <v>0.54942605775922049</v>
      </c>
      <c r="AM119" s="42"/>
      <c r="AN119" s="42"/>
      <c r="AO119" s="41">
        <v>4.5846217723456073</v>
      </c>
      <c r="AP119" s="42">
        <v>4.6873173000461481</v>
      </c>
      <c r="AQ119" s="42">
        <v>4.7923132075671813</v>
      </c>
      <c r="AR119" s="43">
        <v>4.8996610234166855</v>
      </c>
      <c r="AS119" s="42">
        <v>5.009413430341219</v>
      </c>
      <c r="AT119" s="41"/>
      <c r="AU119" s="42"/>
      <c r="AV119" s="42">
        <v>4.2648311807999999</v>
      </c>
      <c r="AW119" s="42">
        <v>4.3600000000000003</v>
      </c>
      <c r="AX119" s="66">
        <v>4.46</v>
      </c>
      <c r="AY119" s="36">
        <v>-2.4930377437206772</v>
      </c>
      <c r="AZ119" s="36">
        <v>-2.5863293608860909</v>
      </c>
      <c r="BA119" s="36">
        <v>-2.6827476692656562</v>
      </c>
      <c r="BB119" s="45">
        <v>-2.7823914211263654</v>
      </c>
      <c r="BC119" s="42"/>
      <c r="BD119" s="36">
        <v>-4.583501655330827</v>
      </c>
      <c r="BE119" s="36">
        <v>-4.7929586918722489</v>
      </c>
      <c r="BF119" s="36">
        <v>-3.2102296960328376</v>
      </c>
      <c r="BG119" s="36">
        <v>-3.3220524445430506</v>
      </c>
      <c r="BI119" s="46">
        <v>4.1713920000000009</v>
      </c>
      <c r="BJ119" s="46">
        <v>4.2648311807999999</v>
      </c>
      <c r="BK119" s="46">
        <v>9.5532218449921658E-2</v>
      </c>
      <c r="BL119" s="46">
        <v>9.8035539393117155E-2</v>
      </c>
      <c r="BM119" s="46">
        <v>9.7895535475525541E-2</v>
      </c>
    </row>
    <row r="120" spans="1:65" ht="12" x14ac:dyDescent="0.2">
      <c r="A120" s="84">
        <v>22</v>
      </c>
      <c r="C120" s="84" t="s">
        <v>124</v>
      </c>
      <c r="D120" s="84">
        <v>22</v>
      </c>
      <c r="E120" s="103" t="s">
        <v>75</v>
      </c>
      <c r="F120" s="100"/>
      <c r="G120" s="39">
        <v>0</v>
      </c>
      <c r="H120" s="39">
        <v>0</v>
      </c>
      <c r="I120" s="39">
        <v>0</v>
      </c>
      <c r="J120" s="40" t="s">
        <v>103</v>
      </c>
      <c r="K120" s="39"/>
      <c r="L120" s="53"/>
      <c r="M120" s="38"/>
      <c r="N120" s="38"/>
      <c r="O120" s="111"/>
      <c r="P120" s="53"/>
      <c r="Q120" s="38"/>
      <c r="R120" s="38"/>
      <c r="S120" s="111"/>
      <c r="T120" s="53"/>
      <c r="U120" s="38"/>
      <c r="V120" s="38"/>
      <c r="W120" s="111"/>
      <c r="X120" s="38"/>
      <c r="Y120" s="53"/>
      <c r="Z120" s="38"/>
      <c r="AA120" s="38"/>
      <c r="AB120" s="111"/>
      <c r="AC120" s="53"/>
      <c r="AD120" s="38"/>
      <c r="AE120" s="38"/>
      <c r="AF120" s="111"/>
      <c r="AG120" s="53"/>
      <c r="AH120" s="38"/>
      <c r="AI120" s="38"/>
      <c r="AJ120" s="111"/>
      <c r="AO120" s="53"/>
      <c r="AP120" s="38"/>
      <c r="AQ120" s="38"/>
      <c r="AR120" s="111"/>
      <c r="AS120" s="42" t="s">
        <v>103</v>
      </c>
      <c r="AT120" s="112"/>
      <c r="AY120" s="36">
        <v>0</v>
      </c>
      <c r="AZ120" s="36">
        <v>0</v>
      </c>
      <c r="BA120" s="36">
        <v>0</v>
      </c>
      <c r="BB120" s="45">
        <v>0</v>
      </c>
      <c r="BD120" s="36">
        <v>0</v>
      </c>
      <c r="BE120" s="36">
        <v>0</v>
      </c>
      <c r="BF120" s="36">
        <v>0</v>
      </c>
      <c r="BG120" s="36">
        <v>0</v>
      </c>
      <c r="BI120" s="46">
        <v>0</v>
      </c>
      <c r="BJ120" s="46">
        <v>0</v>
      </c>
      <c r="BK120" s="46">
        <v>0</v>
      </c>
      <c r="BL120" s="46">
        <v>0</v>
      </c>
      <c r="BM120" s="46">
        <v>0</v>
      </c>
    </row>
    <row r="121" spans="1:65" ht="12" x14ac:dyDescent="0.2">
      <c r="A121" s="84">
        <v>22</v>
      </c>
      <c r="B121" s="84" t="s">
        <v>75</v>
      </c>
      <c r="C121" s="84" t="s">
        <v>124</v>
      </c>
      <c r="D121" s="84">
        <v>22</v>
      </c>
      <c r="E121" s="37" t="s">
        <v>29</v>
      </c>
      <c r="F121" s="38" t="s">
        <v>30</v>
      </c>
      <c r="G121" s="39">
        <v>16.523221018781534</v>
      </c>
      <c r="H121" s="39">
        <v>16.893341169602241</v>
      </c>
      <c r="I121" s="39">
        <v>24.417101562935475</v>
      </c>
      <c r="J121" s="40">
        <v>0.44536840390528754</v>
      </c>
      <c r="K121" s="39"/>
      <c r="L121" s="41">
        <v>24.417101562935475</v>
      </c>
      <c r="M121" s="42">
        <v>25.09323440181517</v>
      </c>
      <c r="N121" s="42">
        <v>25.788090004108582</v>
      </c>
      <c r="O121" s="43">
        <v>26.502186820998205</v>
      </c>
      <c r="P121" s="41">
        <v>29.057439888106529</v>
      </c>
      <c r="Q121" s="42">
        <v>29.862068122603645</v>
      </c>
      <c r="R121" s="42">
        <v>30.68897728061787</v>
      </c>
      <c r="S121" s="43">
        <v>31.538784342179845</v>
      </c>
      <c r="T121" s="41">
        <v>35.516682418830321</v>
      </c>
      <c r="U121" s="42">
        <v>36.500173241831391</v>
      </c>
      <c r="V121" s="42">
        <v>37.510897864079844</v>
      </c>
      <c r="W121" s="43">
        <v>38.549610415460876</v>
      </c>
      <c r="X121" s="42">
        <v>16.89</v>
      </c>
      <c r="Y121" s="106">
        <v>19.897700214918757</v>
      </c>
      <c r="Z121" s="69">
        <v>23.059021541905146</v>
      </c>
      <c r="AA121" s="69">
        <v>25.788090004108582</v>
      </c>
      <c r="AB121" s="107">
        <v>26.502186820998205</v>
      </c>
      <c r="AC121" s="106">
        <v>29.057439888106529</v>
      </c>
      <c r="AD121" s="69">
        <v>29.862068122603645</v>
      </c>
      <c r="AE121" s="69">
        <v>30.68897728061787</v>
      </c>
      <c r="AF121" s="107">
        <v>31.538784342179845</v>
      </c>
      <c r="AG121" s="106">
        <v>35.516682418830321</v>
      </c>
      <c r="AH121" s="69">
        <v>36.500173241831391</v>
      </c>
      <c r="AI121" s="69">
        <v>37.510897864079844</v>
      </c>
      <c r="AJ121" s="107">
        <v>38.549610415460876</v>
      </c>
      <c r="AK121" s="42"/>
      <c r="AL121" s="42"/>
      <c r="AM121" s="42"/>
      <c r="AN121" s="42"/>
      <c r="AO121" s="41">
        <v>15.460808098752853</v>
      </c>
      <c r="AP121" s="42">
        <v>15.807130200164913</v>
      </c>
      <c r="AQ121" s="42">
        <v>16.161209916648609</v>
      </c>
      <c r="AR121" s="43">
        <v>16.523221018781534</v>
      </c>
      <c r="AS121" s="42">
        <v>16.893341169602241</v>
      </c>
      <c r="AT121" s="41"/>
      <c r="AU121" s="42"/>
      <c r="AV121" s="42">
        <v>34.03</v>
      </c>
      <c r="AW121" s="42">
        <v>16.52</v>
      </c>
      <c r="AX121" s="66">
        <v>16.89</v>
      </c>
      <c r="AY121" s="36">
        <v>-8.9562934641826217</v>
      </c>
      <c r="AZ121" s="36">
        <v>-9.2861042016502573</v>
      </c>
      <c r="BA121" s="36">
        <v>-9.6268800874599734</v>
      </c>
      <c r="BB121" s="45">
        <v>-9.9789658022166705</v>
      </c>
      <c r="BC121" s="42"/>
      <c r="BD121" s="36">
        <v>-19.897700214918757</v>
      </c>
      <c r="BE121" s="36">
        <v>-23.059021541905146</v>
      </c>
      <c r="BF121" s="36">
        <v>8.2419099958914188</v>
      </c>
      <c r="BG121" s="36">
        <v>-9.982186820998205</v>
      </c>
      <c r="BI121" s="46">
        <v>34.03</v>
      </c>
      <c r="BJ121" s="46">
        <v>34.03</v>
      </c>
      <c r="BK121" s="46">
        <v>0</v>
      </c>
      <c r="BL121" s="46">
        <v>17.510000000000002</v>
      </c>
      <c r="BM121" s="46">
        <v>17.14</v>
      </c>
    </row>
    <row r="122" spans="1:65" ht="12" x14ac:dyDescent="0.2">
      <c r="A122" s="84">
        <v>22</v>
      </c>
      <c r="B122" s="84" t="s">
        <v>75</v>
      </c>
      <c r="C122" s="84" t="s">
        <v>124</v>
      </c>
      <c r="D122" s="84">
        <v>22</v>
      </c>
      <c r="E122" s="37" t="s">
        <v>31</v>
      </c>
      <c r="F122" s="38"/>
      <c r="G122" s="39">
        <v>6.1928731658609575</v>
      </c>
      <c r="H122" s="39">
        <v>6.3315935247762427</v>
      </c>
      <c r="I122" s="39">
        <v>11.219230736696131</v>
      </c>
      <c r="J122" s="40">
        <v>0.77194424954697594</v>
      </c>
      <c r="K122" s="39"/>
      <c r="L122" s="41">
        <v>11.219230736696131</v>
      </c>
      <c r="M122" s="42">
        <v>11.529901940176053</v>
      </c>
      <c r="N122" s="42">
        <v>11.849175925694855</v>
      </c>
      <c r="O122" s="43">
        <v>12.177290912495188</v>
      </c>
      <c r="P122" s="41">
        <v>13.561957872963864</v>
      </c>
      <c r="Q122" s="42">
        <v>13.937501426066548</v>
      </c>
      <c r="R122" s="42">
        <v>14.323444138464522</v>
      </c>
      <c r="S122" s="43">
        <v>14.720073972800618</v>
      </c>
      <c r="T122" s="41">
        <v>16.365067587214643</v>
      </c>
      <c r="U122" s="42">
        <v>16.818231922780082</v>
      </c>
      <c r="V122" s="42">
        <v>17.28394481116597</v>
      </c>
      <c r="W122" s="43">
        <v>17.76255373377262</v>
      </c>
      <c r="X122" s="42">
        <v>6.33</v>
      </c>
      <c r="Y122" s="41">
        <v>6.5052837395166225</v>
      </c>
      <c r="Z122" s="42">
        <v>6.6854212530204364</v>
      </c>
      <c r="AA122" s="42">
        <v>7.4626224820657665</v>
      </c>
      <c r="AB122" s="43">
        <v>10.426171552913091</v>
      </c>
      <c r="AC122" s="41">
        <v>11.726743141996673</v>
      </c>
      <c r="AD122" s="42">
        <v>13.937501426066548</v>
      </c>
      <c r="AE122" s="42">
        <v>14.323444138464522</v>
      </c>
      <c r="AF122" s="43">
        <v>14.720073972800618</v>
      </c>
      <c r="AG122" s="41">
        <v>15.183469122838748</v>
      </c>
      <c r="AH122" s="42">
        <v>16.818231922780082</v>
      </c>
      <c r="AI122" s="42">
        <v>17.28394481116597</v>
      </c>
      <c r="AJ122" s="43">
        <v>17.76255373377262</v>
      </c>
      <c r="AK122" s="42"/>
      <c r="AL122" s="42">
        <v>0.41035176531213191</v>
      </c>
      <c r="AM122" s="42">
        <v>0.41035176531213191</v>
      </c>
      <c r="AN122" s="42"/>
      <c r="AO122" s="41">
        <v>5.7946827370074692</v>
      </c>
      <c r="AP122" s="42">
        <v>5.924483630316435</v>
      </c>
      <c r="AQ122" s="42">
        <v>6.0571920636355223</v>
      </c>
      <c r="AR122" s="43">
        <v>6.1928731658609575</v>
      </c>
      <c r="AS122" s="42">
        <v>6.3315935247762427</v>
      </c>
      <c r="AT122" s="41"/>
      <c r="AU122" s="42"/>
      <c r="AV122" s="42">
        <v>5.8223308031999998</v>
      </c>
      <c r="AW122" s="42">
        <v>5.95</v>
      </c>
      <c r="AX122" s="66">
        <v>6.33</v>
      </c>
      <c r="AY122" s="36">
        <v>-5.4245479996886621</v>
      </c>
      <c r="AZ122" s="36">
        <v>-5.6054183098596182</v>
      </c>
      <c r="BA122" s="36">
        <v>-5.7919838620593325</v>
      </c>
      <c r="BB122" s="45">
        <v>-5.9844177466342305</v>
      </c>
      <c r="BC122" s="42"/>
      <c r="BD122" s="36">
        <v>-6.5052837395166225</v>
      </c>
      <c r="BE122" s="36">
        <v>-6.6854212530204364</v>
      </c>
      <c r="BF122" s="36">
        <v>-1.6402916788657667</v>
      </c>
      <c r="BG122" s="36">
        <v>-4.4761715529130912</v>
      </c>
      <c r="BI122" s="46">
        <v>5.6947679999999998</v>
      </c>
      <c r="BJ122" s="46">
        <v>5.8223308031999998</v>
      </c>
      <c r="BK122" s="46">
        <v>0.13042020999168003</v>
      </c>
      <c r="BL122" s="46">
        <v>0.1360926358871728</v>
      </c>
      <c r="BM122" s="46">
        <v>-0.10757888906895463</v>
      </c>
    </row>
    <row r="123" spans="1:65" ht="12" x14ac:dyDescent="0.2">
      <c r="A123" s="84">
        <v>22</v>
      </c>
      <c r="C123" s="84" t="s">
        <v>124</v>
      </c>
      <c r="D123" s="84" t="s">
        <v>76</v>
      </c>
      <c r="E123" s="103" t="s">
        <v>77</v>
      </c>
      <c r="F123" s="38"/>
      <c r="G123" s="39">
        <v>0</v>
      </c>
      <c r="H123" s="39">
        <v>0</v>
      </c>
      <c r="I123" s="39">
        <v>0</v>
      </c>
      <c r="J123" s="40" t="s">
        <v>103</v>
      </c>
      <c r="K123" s="39"/>
      <c r="L123" s="41"/>
      <c r="M123" s="42"/>
      <c r="N123" s="42"/>
      <c r="O123" s="43"/>
      <c r="P123" s="41"/>
      <c r="Q123" s="42"/>
      <c r="R123" s="42"/>
      <c r="S123" s="43"/>
      <c r="T123" s="41"/>
      <c r="U123" s="42"/>
      <c r="V123" s="42"/>
      <c r="W123" s="43"/>
      <c r="X123" s="42"/>
      <c r="Y123" s="41"/>
      <c r="Z123" s="42"/>
      <c r="AA123" s="42"/>
      <c r="AB123" s="43"/>
      <c r="AC123" s="41"/>
      <c r="AD123" s="42"/>
      <c r="AE123" s="42"/>
      <c r="AF123" s="43"/>
      <c r="AG123" s="41"/>
      <c r="AH123" s="42"/>
      <c r="AI123" s="42"/>
      <c r="AJ123" s="43"/>
      <c r="AK123" s="42"/>
      <c r="AL123" s="42"/>
      <c r="AM123" s="42"/>
      <c r="AN123" s="42"/>
      <c r="AO123" s="41"/>
      <c r="AP123" s="42"/>
      <c r="AQ123" s="42"/>
      <c r="AR123" s="43"/>
      <c r="AS123" s="42" t="s">
        <v>103</v>
      </c>
      <c r="AT123" s="41"/>
      <c r="AU123" s="42"/>
      <c r="AV123" s="42"/>
      <c r="AW123" s="42"/>
      <c r="AX123" s="66"/>
      <c r="AY123" s="36">
        <v>0</v>
      </c>
      <c r="AZ123" s="36">
        <v>0</v>
      </c>
      <c r="BA123" s="36">
        <v>0</v>
      </c>
      <c r="BB123" s="45">
        <v>0</v>
      </c>
      <c r="BC123" s="42"/>
      <c r="BD123" s="36">
        <v>0</v>
      </c>
      <c r="BE123" s="36">
        <v>0</v>
      </c>
      <c r="BF123" s="36">
        <v>0</v>
      </c>
      <c r="BG123" s="36">
        <v>0</v>
      </c>
      <c r="BI123" s="46">
        <v>0</v>
      </c>
      <c r="BJ123" s="46">
        <v>0</v>
      </c>
      <c r="BK123" s="46">
        <v>0</v>
      </c>
      <c r="BL123" s="46">
        <v>0</v>
      </c>
      <c r="BM123" s="46">
        <v>0</v>
      </c>
    </row>
    <row r="124" spans="1:65" ht="12" x14ac:dyDescent="0.2">
      <c r="A124" s="84">
        <v>22</v>
      </c>
      <c r="B124" s="84" t="s">
        <v>77</v>
      </c>
      <c r="C124" s="84" t="s">
        <v>124</v>
      </c>
      <c r="D124" s="84" t="s">
        <v>76</v>
      </c>
      <c r="E124" s="37" t="s">
        <v>29</v>
      </c>
      <c r="F124" s="38" t="s">
        <v>30</v>
      </c>
      <c r="G124" s="39">
        <v>16.596759920670241</v>
      </c>
      <c r="H124" s="39">
        <v>16.968527342893253</v>
      </c>
      <c r="I124" s="39">
        <v>25.550535406261339</v>
      </c>
      <c r="J124" s="40">
        <v>0.50576033440889001</v>
      </c>
      <c r="K124" s="39"/>
      <c r="L124" s="41">
        <v>25.550535406261339</v>
      </c>
      <c r="M124" s="42">
        <v>26.25805410968335</v>
      </c>
      <c r="N124" s="42">
        <v>26.985164681053821</v>
      </c>
      <c r="O124" s="43">
        <v>27.732409637889038</v>
      </c>
      <c r="P124" s="41">
        <v>30.459634539670269</v>
      </c>
      <c r="Q124" s="42">
        <v>31.303090881917196</v>
      </c>
      <c r="R124" s="42">
        <v>32.169903335031108</v>
      </c>
      <c r="S124" s="43">
        <v>33.060718652006223</v>
      </c>
      <c r="T124" s="41">
        <v>37.243132012896233</v>
      </c>
      <c r="U124" s="42">
        <v>38.274429872379898</v>
      </c>
      <c r="V124" s="42">
        <v>39.334285353564326</v>
      </c>
      <c r="W124" s="43">
        <v>40.423489244241516</v>
      </c>
      <c r="X124" s="42">
        <v>16.97</v>
      </c>
      <c r="Y124" s="41">
        <v>19.97991549124756</v>
      </c>
      <c r="Z124" s="42">
        <v>23.143513437677917</v>
      </c>
      <c r="AA124" s="42">
        <v>26.466997097011451</v>
      </c>
      <c r="AB124" s="43">
        <v>27.732409637889038</v>
      </c>
      <c r="AC124" s="41">
        <v>30.459634539670269</v>
      </c>
      <c r="AD124" s="42">
        <v>31.303090881917196</v>
      </c>
      <c r="AE124" s="42">
        <v>32.169903335031108</v>
      </c>
      <c r="AF124" s="43">
        <v>33.060718652006223</v>
      </c>
      <c r="AG124" s="41">
        <v>37.136542798949364</v>
      </c>
      <c r="AH124" s="42">
        <v>38.274429872379898</v>
      </c>
      <c r="AI124" s="42">
        <v>39.334285353564326</v>
      </c>
      <c r="AJ124" s="43">
        <v>40.423489244241516</v>
      </c>
      <c r="AK124" s="42"/>
      <c r="AL124" s="42"/>
      <c r="AM124" s="42"/>
      <c r="AN124" s="42"/>
      <c r="AO124" s="41">
        <v>15.529618583621509</v>
      </c>
      <c r="AP124" s="42">
        <v>15.877482039894627</v>
      </c>
      <c r="AQ124" s="42">
        <v>16.233137637588268</v>
      </c>
      <c r="AR124" s="43">
        <v>16.596759920670241</v>
      </c>
      <c r="AS124" s="69">
        <v>16.968527342893253</v>
      </c>
      <c r="AT124" s="41"/>
      <c r="AU124" s="42"/>
      <c r="AV124" s="42">
        <v>47.64</v>
      </c>
      <c r="AW124" s="42">
        <v>16.600000000000001</v>
      </c>
      <c r="AX124" s="66">
        <v>16.97</v>
      </c>
      <c r="AY124" s="36">
        <v>-10.02091682263983</v>
      </c>
      <c r="AZ124" s="36">
        <v>-10.380572069788723</v>
      </c>
      <c r="BA124" s="36">
        <v>-10.752027043465553</v>
      </c>
      <c r="BB124" s="45">
        <v>-11.135649717218797</v>
      </c>
      <c r="BC124" s="42"/>
      <c r="BD124" s="36">
        <v>-19.97991549124756</v>
      </c>
      <c r="BE124" s="36">
        <v>-23.143513437677917</v>
      </c>
      <c r="BF124" s="36">
        <v>21.17300290298855</v>
      </c>
      <c r="BG124" s="36">
        <v>-11.132409637889037</v>
      </c>
      <c r="BI124" s="46">
        <v>47.64</v>
      </c>
      <c r="BJ124" s="46">
        <v>47.64</v>
      </c>
      <c r="BK124" s="46">
        <v>0</v>
      </c>
      <c r="BL124" s="46">
        <v>31.04</v>
      </c>
      <c r="BM124" s="46">
        <v>30.67</v>
      </c>
    </row>
    <row r="125" spans="1:65" ht="12" x14ac:dyDescent="0.2">
      <c r="A125" s="84">
        <v>22</v>
      </c>
      <c r="B125" s="84" t="s">
        <v>77</v>
      </c>
      <c r="C125" s="84" t="s">
        <v>124</v>
      </c>
      <c r="D125" s="84" t="s">
        <v>76</v>
      </c>
      <c r="E125" s="37" t="s">
        <v>31</v>
      </c>
      <c r="F125" s="68"/>
      <c r="G125" s="39">
        <v>20.693531215518821</v>
      </c>
      <c r="H125" s="39">
        <v>21.157066314746441</v>
      </c>
      <c r="I125" s="39">
        <v>31.849887734586012</v>
      </c>
      <c r="J125" s="40">
        <v>0.5054018955542382</v>
      </c>
      <c r="K125" s="39"/>
      <c r="L125" s="41">
        <v>31.849887734586012</v>
      </c>
      <c r="M125" s="42">
        <v>32.731841514254697</v>
      </c>
      <c r="N125" s="42">
        <v>33.638217435563384</v>
      </c>
      <c r="O125" s="43">
        <v>34.569691770915469</v>
      </c>
      <c r="P125" s="41">
        <v>38.511192244605326</v>
      </c>
      <c r="Q125" s="42">
        <v>39.577603901774033</v>
      </c>
      <c r="R125" s="42">
        <v>40.67354551520382</v>
      </c>
      <c r="S125" s="43">
        <v>41.79983479755839</v>
      </c>
      <c r="T125" s="41">
        <v>46.414376187502214</v>
      </c>
      <c r="U125" s="42">
        <v>47.699634548556958</v>
      </c>
      <c r="V125" s="42">
        <v>49.020482939907232</v>
      </c>
      <c r="W125" s="43">
        <v>50.377906883448738</v>
      </c>
      <c r="X125" s="42">
        <v>19.14</v>
      </c>
      <c r="Y125" s="106">
        <v>19.670004861666371</v>
      </c>
      <c r="Z125" s="69">
        <v>20.214686063635249</v>
      </c>
      <c r="AA125" s="69">
        <v>20.774450007772455</v>
      </c>
      <c r="AB125" s="107">
        <v>23.57410014492163</v>
      </c>
      <c r="AC125" s="106">
        <v>25.100844630183499</v>
      </c>
      <c r="AD125" s="69">
        <v>28.707609352916926</v>
      </c>
      <c r="AE125" s="69">
        <v>32.494876538461128</v>
      </c>
      <c r="AF125" s="107">
        <v>36.46987713034811</v>
      </c>
      <c r="AG125" s="106">
        <v>37.479762824363767</v>
      </c>
      <c r="AH125" s="69">
        <v>41.655926615733598</v>
      </c>
      <c r="AI125" s="69">
        <v>46.147209318760687</v>
      </c>
      <c r="AJ125" s="107">
        <v>50.377906883448738</v>
      </c>
      <c r="AK125" s="42"/>
      <c r="AL125" s="42">
        <v>0.41035176531213191</v>
      </c>
      <c r="AM125" s="42">
        <v>0.41035176531213191</v>
      </c>
      <c r="AN125" s="42"/>
      <c r="AO125" s="41">
        <v>19.362974969893703</v>
      </c>
      <c r="AP125" s="42">
        <v>19.796705609219316</v>
      </c>
      <c r="AQ125" s="42">
        <v>20.240151814865825</v>
      </c>
      <c r="AR125" s="43">
        <v>20.693531215518821</v>
      </c>
      <c r="AS125" s="42">
        <v>21.157066314746441</v>
      </c>
      <c r="AT125" s="41"/>
      <c r="AU125" s="42"/>
      <c r="AV125" s="42">
        <v>15.878133734399999</v>
      </c>
      <c r="AW125" s="42">
        <v>16.23</v>
      </c>
      <c r="AX125" s="66">
        <v>19.14</v>
      </c>
      <c r="AY125" s="36">
        <v>-12.48691276469231</v>
      </c>
      <c r="AZ125" s="36">
        <v>-12.935135905035381</v>
      </c>
      <c r="BA125" s="36">
        <v>-13.398065620697558</v>
      </c>
      <c r="BB125" s="45">
        <v>-13.876160555396648</v>
      </c>
      <c r="BC125" s="42"/>
      <c r="BD125" s="36">
        <v>-19.670004861666371</v>
      </c>
      <c r="BE125" s="36">
        <v>-20.214686063635249</v>
      </c>
      <c r="BF125" s="36">
        <v>-4.8963162733724559</v>
      </c>
      <c r="BG125" s="36">
        <v>-7.3441001449216294</v>
      </c>
      <c r="BI125" s="46">
        <v>15.530256</v>
      </c>
      <c r="BJ125" s="46">
        <v>15.878133734399999</v>
      </c>
      <c r="BK125" s="46">
        <v>0.35567019565056057</v>
      </c>
      <c r="BL125" s="46">
        <v>0.3674411380836915</v>
      </c>
      <c r="BM125" s="46">
        <v>-2.1707761804232355</v>
      </c>
    </row>
    <row r="126" spans="1:65" ht="12" x14ac:dyDescent="0.2">
      <c r="A126" s="84">
        <v>22</v>
      </c>
      <c r="C126" s="84" t="s">
        <v>124</v>
      </c>
      <c r="D126" s="84" t="s">
        <v>78</v>
      </c>
      <c r="E126" s="103" t="s">
        <v>79</v>
      </c>
      <c r="F126" s="68"/>
      <c r="G126" s="39">
        <v>0</v>
      </c>
      <c r="H126" s="39">
        <v>0</v>
      </c>
      <c r="I126" s="39">
        <v>0</v>
      </c>
      <c r="J126" s="40" t="s">
        <v>103</v>
      </c>
      <c r="K126" s="39"/>
      <c r="L126" s="41"/>
      <c r="M126" s="42"/>
      <c r="N126" s="42"/>
      <c r="O126" s="43"/>
      <c r="P126" s="41"/>
      <c r="Q126" s="42"/>
      <c r="R126" s="42"/>
      <c r="S126" s="43"/>
      <c r="T126" s="41"/>
      <c r="U126" s="42"/>
      <c r="V126" s="42"/>
      <c r="W126" s="43"/>
      <c r="X126" s="42"/>
      <c r="Y126" s="41"/>
      <c r="Z126" s="42"/>
      <c r="AA126" s="42"/>
      <c r="AB126" s="43"/>
      <c r="AC126" s="41"/>
      <c r="AD126" s="42"/>
      <c r="AE126" s="42"/>
      <c r="AF126" s="43"/>
      <c r="AG126" s="41"/>
      <c r="AH126" s="42"/>
      <c r="AI126" s="42"/>
      <c r="AJ126" s="43"/>
      <c r="AK126" s="42"/>
      <c r="AL126" s="42"/>
      <c r="AM126" s="42"/>
      <c r="AN126" s="42"/>
      <c r="AO126" s="41"/>
      <c r="AP126" s="42"/>
      <c r="AQ126" s="42"/>
      <c r="AR126" s="43"/>
      <c r="AS126" s="42" t="s">
        <v>103</v>
      </c>
      <c r="AT126" s="41"/>
      <c r="AU126" s="42"/>
      <c r="AV126" s="42"/>
      <c r="AW126" s="42"/>
      <c r="AX126" s="66"/>
      <c r="AY126" s="36">
        <v>0</v>
      </c>
      <c r="AZ126" s="36">
        <v>0</v>
      </c>
      <c r="BA126" s="36">
        <v>0</v>
      </c>
      <c r="BB126" s="45">
        <v>0</v>
      </c>
      <c r="BC126" s="42"/>
      <c r="BD126" s="36">
        <v>0</v>
      </c>
      <c r="BE126" s="36">
        <v>0</v>
      </c>
      <c r="BF126" s="36">
        <v>0</v>
      </c>
      <c r="BG126" s="36">
        <v>0</v>
      </c>
      <c r="BI126" s="46">
        <v>0</v>
      </c>
      <c r="BJ126" s="46">
        <v>0</v>
      </c>
      <c r="BK126" s="46">
        <v>0</v>
      </c>
      <c r="BL126" s="46">
        <v>0</v>
      </c>
      <c r="BM126" s="46">
        <v>0</v>
      </c>
    </row>
    <row r="127" spans="1:65" ht="12" customHeight="1" x14ac:dyDescent="0.2">
      <c r="A127" s="84">
        <v>22</v>
      </c>
      <c r="B127" s="84" t="s">
        <v>79</v>
      </c>
      <c r="C127" s="84" t="s">
        <v>124</v>
      </c>
      <c r="D127" s="84" t="s">
        <v>78</v>
      </c>
      <c r="E127" s="37" t="s">
        <v>29</v>
      </c>
      <c r="F127" s="100" t="s">
        <v>30</v>
      </c>
      <c r="G127" s="39">
        <v>13.862072999634927</v>
      </c>
      <c r="H127" s="39">
        <v>14.17258343482675</v>
      </c>
      <c r="I127" s="39">
        <v>23.28892690676485</v>
      </c>
      <c r="J127" s="40">
        <v>0.64323794697417069</v>
      </c>
      <c r="K127" s="39"/>
      <c r="L127" s="53">
        <v>23.28892690676485</v>
      </c>
      <c r="M127" s="38">
        <v>23.933819513012402</v>
      </c>
      <c r="N127" s="38">
        <v>24.596569810825464</v>
      </c>
      <c r="O127" s="118">
        <v>25.277672296721686</v>
      </c>
      <c r="P127" s="53">
        <v>28.038266133368118</v>
      </c>
      <c r="Q127" s="38">
        <v>28.814672474192605</v>
      </c>
      <c r="R127" s="38">
        <v>29.612578247371616</v>
      </c>
      <c r="S127" s="118">
        <v>30.432578792699868</v>
      </c>
      <c r="T127" s="53">
        <v>33.889670346431835</v>
      </c>
      <c r="U127" s="38">
        <v>34.828107652799623</v>
      </c>
      <c r="V127" s="38">
        <v>35.792531183553209</v>
      </c>
      <c r="W127" s="118">
        <v>36.78366052203954</v>
      </c>
      <c r="X127" s="38">
        <v>13.86</v>
      </c>
      <c r="Y127" s="53">
        <v>16.783796623965301</v>
      </c>
      <c r="Z127" s="38">
        <v>19.858890989511476</v>
      </c>
      <c r="AA127" s="38">
        <v>23.091420319363991</v>
      </c>
      <c r="AB127" s="111">
        <v>25.277672296721686</v>
      </c>
      <c r="AC127" s="53">
        <v>28.038266133368118</v>
      </c>
      <c r="AD127" s="38">
        <v>28.814672474192605</v>
      </c>
      <c r="AE127" s="38">
        <v>29.612578247371616</v>
      </c>
      <c r="AF127" s="111">
        <v>30.432578792699868</v>
      </c>
      <c r="AG127" s="53">
        <v>33.889670346431835</v>
      </c>
      <c r="AH127" s="38">
        <v>34.828107652799623</v>
      </c>
      <c r="AI127" s="38">
        <v>35.792531183553209</v>
      </c>
      <c r="AJ127" s="111">
        <v>36.78366052203954</v>
      </c>
      <c r="AO127" s="53">
        <v>12.970767034747524</v>
      </c>
      <c r="AP127" s="38">
        <v>13.261312216325866</v>
      </c>
      <c r="AQ127" s="38">
        <v>13.558365609971565</v>
      </c>
      <c r="AR127" s="111">
        <v>13.862072999634927</v>
      </c>
      <c r="AS127" s="42">
        <v>14.17258343482675</v>
      </c>
      <c r="AT127" s="117"/>
      <c r="AU127" s="116"/>
      <c r="AV127" s="116">
        <v>13.44</v>
      </c>
      <c r="AW127" s="116">
        <v>13.56</v>
      </c>
      <c r="AX127" s="116">
        <v>13.86</v>
      </c>
      <c r="AY127" s="36">
        <v>-10.318159872017326</v>
      </c>
      <c r="AZ127" s="36">
        <v>-10.672507296686536</v>
      </c>
      <c r="BA127" s="36">
        <v>-11.038204200853899</v>
      </c>
      <c r="BB127" s="45">
        <v>-11.415599297086759</v>
      </c>
      <c r="BC127" s="116"/>
      <c r="BD127" s="36">
        <v>-16.783796623965301</v>
      </c>
      <c r="BE127" s="36">
        <v>-19.858890989511476</v>
      </c>
      <c r="BF127" s="36">
        <v>-9.6514203193639911</v>
      </c>
      <c r="BG127" s="36">
        <v>-11.717672296721686</v>
      </c>
      <c r="BI127" s="46">
        <v>13.44</v>
      </c>
      <c r="BJ127" s="46">
        <v>13.44</v>
      </c>
      <c r="BK127" s="46">
        <v>0.11836560997156553</v>
      </c>
      <c r="BL127" s="46">
        <v>0.30207299963492673</v>
      </c>
      <c r="BM127" s="46">
        <v>0.31258343482675066</v>
      </c>
    </row>
    <row r="128" spans="1:65" ht="12" customHeight="1" x14ac:dyDescent="0.2">
      <c r="A128" s="84">
        <v>22</v>
      </c>
      <c r="B128" s="84" t="s">
        <v>79</v>
      </c>
      <c r="C128" s="84" t="s">
        <v>124</v>
      </c>
      <c r="D128" s="84" t="s">
        <v>78</v>
      </c>
      <c r="E128" s="37" t="s">
        <v>31</v>
      </c>
      <c r="F128" s="38"/>
      <c r="G128" s="39">
        <v>20.693531215518821</v>
      </c>
      <c r="H128" s="39">
        <v>21.157066314746441</v>
      </c>
      <c r="I128" s="39">
        <v>31.849887734586012</v>
      </c>
      <c r="J128" s="40">
        <v>0.5054018955542382</v>
      </c>
      <c r="K128" s="39"/>
      <c r="L128" s="70">
        <v>31.849887734586012</v>
      </c>
      <c r="M128" s="71">
        <v>32.731841514254697</v>
      </c>
      <c r="N128" s="71">
        <v>33.638217435563384</v>
      </c>
      <c r="O128" s="72">
        <v>34.569691770915469</v>
      </c>
      <c r="P128" s="70">
        <v>38.511192244605326</v>
      </c>
      <c r="Q128" s="71">
        <v>39.577603901774033</v>
      </c>
      <c r="R128" s="71">
        <v>40.67354551520382</v>
      </c>
      <c r="S128" s="72">
        <v>41.79983479755839</v>
      </c>
      <c r="T128" s="70">
        <v>46.414376187502214</v>
      </c>
      <c r="U128" s="71">
        <v>47.699634548556958</v>
      </c>
      <c r="V128" s="71">
        <v>49.020482939907232</v>
      </c>
      <c r="W128" s="72">
        <v>50.377906883448738</v>
      </c>
      <c r="X128" s="71">
        <v>20.69</v>
      </c>
      <c r="Y128" s="70">
        <v>21.262925840536951</v>
      </c>
      <c r="Z128" s="71">
        <v>21.851716544232673</v>
      </c>
      <c r="AA128" s="71">
        <v>22.456811424284858</v>
      </c>
      <c r="AB128" s="72">
        <v>24.288735376090305</v>
      </c>
      <c r="AC128" s="70">
        <v>25.733925838812198</v>
      </c>
      <c r="AD128" s="71">
        <v>29.3582211842417</v>
      </c>
      <c r="AE128" s="71">
        <v>33.16350443215056</v>
      </c>
      <c r="AF128" s="72">
        <v>37.157019968358405</v>
      </c>
      <c r="AG128" s="70">
        <v>38.731890196140782</v>
      </c>
      <c r="AH128" s="71">
        <v>43.052267360081316</v>
      </c>
      <c r="AI128" s="71">
        <v>47.58221607058212</v>
      </c>
      <c r="AJ128" s="72">
        <v>50.377906883448738</v>
      </c>
      <c r="AL128" s="42">
        <v>0.41035176531213191</v>
      </c>
      <c r="AM128" s="84">
        <v>0.41035176531213191</v>
      </c>
      <c r="AO128" s="70">
        <v>19.362974969893703</v>
      </c>
      <c r="AP128" s="71">
        <v>19.796705609219316</v>
      </c>
      <c r="AQ128" s="71">
        <v>20.240151814865825</v>
      </c>
      <c r="AR128" s="72">
        <v>20.693531215518821</v>
      </c>
      <c r="AS128" s="42">
        <v>21.157066314746441</v>
      </c>
      <c r="AT128" s="41"/>
      <c r="AU128" s="42"/>
      <c r="AV128" s="42">
        <v>19.796705609219316</v>
      </c>
      <c r="AW128" s="42">
        <v>20.239999999999998</v>
      </c>
      <c r="AX128" s="42">
        <v>20.69</v>
      </c>
      <c r="AY128" s="36">
        <v>-12.48691276469231</v>
      </c>
      <c r="AZ128" s="36">
        <v>-12.935135905035381</v>
      </c>
      <c r="BA128" s="36">
        <v>-13.398065620697558</v>
      </c>
      <c r="BB128" s="45">
        <v>-13.876160555396648</v>
      </c>
      <c r="BC128" s="42"/>
      <c r="BD128" s="36">
        <v>-21.262925840536951</v>
      </c>
      <c r="BE128" s="36">
        <v>-21.851716544232673</v>
      </c>
      <c r="BF128" s="36">
        <v>-2.6601058150655419</v>
      </c>
      <c r="BG128" s="36">
        <v>-4.0487353760903062</v>
      </c>
      <c r="BI128" s="46">
        <v>18.211312</v>
      </c>
      <c r="BJ128" s="46">
        <v>19.796705609219316</v>
      </c>
      <c r="BK128" s="46">
        <v>0.44344620564650938</v>
      </c>
      <c r="BL128" s="46">
        <v>0.45353121551882225</v>
      </c>
      <c r="BM128" s="46">
        <v>0.46706631474643956</v>
      </c>
    </row>
    <row r="129" spans="1:65" ht="12" customHeight="1" x14ac:dyDescent="0.2">
      <c r="E129" s="37"/>
      <c r="F129" s="38"/>
      <c r="G129" s="39">
        <v>0</v>
      </c>
      <c r="H129" s="39">
        <v>0</v>
      </c>
      <c r="I129" s="39">
        <v>0</v>
      </c>
      <c r="J129" s="40" t="s">
        <v>103</v>
      </c>
      <c r="K129" s="39"/>
      <c r="L129" s="70"/>
      <c r="M129" s="71"/>
      <c r="N129" s="71"/>
      <c r="O129" s="72"/>
      <c r="P129" s="70"/>
      <c r="Q129" s="71"/>
      <c r="R129" s="71"/>
      <c r="S129" s="72"/>
      <c r="T129" s="70"/>
      <c r="U129" s="71"/>
      <c r="V129" s="71"/>
      <c r="W129" s="72"/>
      <c r="X129" s="71"/>
      <c r="Y129" s="70"/>
      <c r="Z129" s="71"/>
      <c r="AA129" s="71"/>
      <c r="AB129" s="72"/>
      <c r="AC129" s="70"/>
      <c r="AD129" s="71"/>
      <c r="AE129" s="71"/>
      <c r="AF129" s="72"/>
      <c r="AG129" s="70"/>
      <c r="AH129" s="71"/>
      <c r="AI129" s="71"/>
      <c r="AJ129" s="72"/>
      <c r="AL129" s="47"/>
      <c r="AO129" s="70"/>
      <c r="AP129" s="71"/>
      <c r="AQ129" s="71"/>
      <c r="AR129" s="72"/>
      <c r="AS129" s="42" t="s">
        <v>103</v>
      </c>
      <c r="AT129" s="41"/>
      <c r="AU129" s="42"/>
      <c r="AV129" s="42"/>
      <c r="AW129" s="42"/>
      <c r="AX129" s="42"/>
      <c r="AY129" s="36">
        <v>0</v>
      </c>
      <c r="AZ129" s="36">
        <v>0</v>
      </c>
      <c r="BA129" s="36">
        <v>0</v>
      </c>
      <c r="BB129" s="45">
        <v>0</v>
      </c>
      <c r="BC129" s="42"/>
      <c r="BD129" s="36">
        <v>0</v>
      </c>
      <c r="BE129" s="36">
        <v>0</v>
      </c>
      <c r="BF129" s="36">
        <v>0</v>
      </c>
      <c r="BG129" s="36">
        <v>0</v>
      </c>
      <c r="BI129" s="46">
        <v>0</v>
      </c>
      <c r="BJ129" s="46">
        <v>0</v>
      </c>
      <c r="BK129" s="46">
        <v>0</v>
      </c>
      <c r="BL129" s="46">
        <v>0</v>
      </c>
      <c r="BM129" s="46">
        <v>0</v>
      </c>
    </row>
    <row r="130" spans="1:65" ht="12" customHeight="1" x14ac:dyDescent="0.2">
      <c r="A130" s="84">
        <v>24</v>
      </c>
      <c r="C130" s="84" t="s">
        <v>125</v>
      </c>
      <c r="D130" s="84">
        <v>24</v>
      </c>
      <c r="E130" s="103" t="s">
        <v>80</v>
      </c>
      <c r="F130" s="38"/>
      <c r="G130" s="39">
        <v>0</v>
      </c>
      <c r="H130" s="39">
        <v>0</v>
      </c>
      <c r="I130" s="39">
        <v>0</v>
      </c>
      <c r="J130" s="40" t="s">
        <v>103</v>
      </c>
      <c r="K130" s="39"/>
      <c r="L130" s="70"/>
      <c r="M130" s="71"/>
      <c r="N130" s="71"/>
      <c r="O130" s="72"/>
      <c r="P130" s="70"/>
      <c r="Q130" s="71"/>
      <c r="R130" s="71"/>
      <c r="S130" s="72"/>
      <c r="T130" s="70"/>
      <c r="U130" s="71"/>
      <c r="V130" s="71"/>
      <c r="W130" s="72"/>
      <c r="X130" s="71"/>
      <c r="Y130" s="70"/>
      <c r="Z130" s="71"/>
      <c r="AA130" s="71"/>
      <c r="AB130" s="72"/>
      <c r="AC130" s="70"/>
      <c r="AD130" s="71"/>
      <c r="AE130" s="71"/>
      <c r="AF130" s="72"/>
      <c r="AG130" s="70"/>
      <c r="AH130" s="71"/>
      <c r="AI130" s="71"/>
      <c r="AJ130" s="72"/>
      <c r="AO130" s="70"/>
      <c r="AP130" s="71"/>
      <c r="AQ130" s="71"/>
      <c r="AR130" s="72"/>
      <c r="AS130" s="42" t="s">
        <v>103</v>
      </c>
      <c r="AT130" s="41"/>
      <c r="AU130" s="42"/>
      <c r="AV130" s="42"/>
      <c r="AW130" s="42"/>
      <c r="AX130" s="42"/>
      <c r="AY130" s="36">
        <v>0</v>
      </c>
      <c r="AZ130" s="36">
        <v>0</v>
      </c>
      <c r="BA130" s="36">
        <v>0</v>
      </c>
      <c r="BB130" s="45">
        <v>0</v>
      </c>
      <c r="BC130" s="42"/>
      <c r="BD130" s="36">
        <v>0</v>
      </c>
      <c r="BE130" s="36">
        <v>0</v>
      </c>
      <c r="BF130" s="36">
        <v>0</v>
      </c>
      <c r="BG130" s="36">
        <v>0</v>
      </c>
      <c r="BI130" s="46">
        <v>0</v>
      </c>
      <c r="BJ130" s="46">
        <v>0</v>
      </c>
      <c r="BK130" s="46">
        <v>0</v>
      </c>
      <c r="BL130" s="46">
        <v>0</v>
      </c>
      <c r="BM130" s="46">
        <v>0</v>
      </c>
    </row>
    <row r="131" spans="1:65" ht="12" customHeight="1" x14ac:dyDescent="0.2">
      <c r="A131" s="84">
        <v>24</v>
      </c>
      <c r="B131" s="84" t="s">
        <v>80</v>
      </c>
      <c r="C131" s="84" t="s">
        <v>125</v>
      </c>
      <c r="D131" s="84">
        <v>24</v>
      </c>
      <c r="E131" s="37" t="s">
        <v>29</v>
      </c>
      <c r="F131" s="38" t="s">
        <v>30</v>
      </c>
      <c r="G131" s="39">
        <v>13.131397815252159</v>
      </c>
      <c r="H131" s="39">
        <v>13.425541126313806</v>
      </c>
      <c r="I131" s="39">
        <v>17.62731663080308</v>
      </c>
      <c r="J131" s="40">
        <v>0.31296880065816285</v>
      </c>
      <c r="K131" s="39"/>
      <c r="L131" s="70">
        <v>17.62731663080308</v>
      </c>
      <c r="M131" s="71">
        <v>18.115433846709983</v>
      </c>
      <c r="N131" s="71">
        <v>18.617067494042892</v>
      </c>
      <c r="O131" s="72">
        <v>19.132591855684147</v>
      </c>
      <c r="P131" s="70">
        <v>23.479273289374685</v>
      </c>
      <c r="Q131" s="71">
        <v>24.129436768568098</v>
      </c>
      <c r="R131" s="71">
        <v>24.797603894827887</v>
      </c>
      <c r="S131" s="72">
        <v>25.484273206318782</v>
      </c>
      <c r="T131" s="70">
        <v>28.500790510661506</v>
      </c>
      <c r="U131" s="71">
        <v>29.290004592792403</v>
      </c>
      <c r="V131" s="71">
        <v>30.101072765854589</v>
      </c>
      <c r="W131" s="72">
        <v>30.934600190477166</v>
      </c>
      <c r="X131" s="71">
        <v>13.13</v>
      </c>
      <c r="Y131" s="70">
        <v>16.033582227464969</v>
      </c>
      <c r="Z131" s="71">
        <v>18.115433846709983</v>
      </c>
      <c r="AA131" s="71">
        <v>18.617067494042892</v>
      </c>
      <c r="AB131" s="72">
        <v>19.132591855684147</v>
      </c>
      <c r="AC131" s="70">
        <v>22.49563475786665</v>
      </c>
      <c r="AD131" s="71">
        <v>24.129436768568098</v>
      </c>
      <c r="AE131" s="71">
        <v>24.797603894827887</v>
      </c>
      <c r="AF131" s="72">
        <v>25.484273206318782</v>
      </c>
      <c r="AG131" s="70">
        <v>28.500790510661506</v>
      </c>
      <c r="AH131" s="71">
        <v>29.290004592792403</v>
      </c>
      <c r="AI131" s="71">
        <v>30.101072765854589</v>
      </c>
      <c r="AJ131" s="72">
        <v>30.934600190477166</v>
      </c>
      <c r="AM131" s="84" t="s">
        <v>81</v>
      </c>
      <c r="AO131" s="70">
        <v>12.287072929619836</v>
      </c>
      <c r="AP131" s="71">
        <v>12.56230336324332</v>
      </c>
      <c r="AQ131" s="71">
        <v>12.843698958579969</v>
      </c>
      <c r="AR131" s="72">
        <v>13.131397815252159</v>
      </c>
      <c r="AS131" s="42">
        <v>13.425541126313806</v>
      </c>
      <c r="AT131" s="41"/>
      <c r="AU131" s="42"/>
      <c r="AV131" s="42">
        <v>12.56230336324332</v>
      </c>
      <c r="AW131" s="42">
        <v>12.84</v>
      </c>
      <c r="AX131" s="42">
        <v>13.13</v>
      </c>
      <c r="AY131" s="36">
        <v>-5.340243701183244</v>
      </c>
      <c r="AZ131" s="36">
        <v>-5.5531304834666635</v>
      </c>
      <c r="BA131" s="36">
        <v>-5.7733685354629234</v>
      </c>
      <c r="BB131" s="45">
        <v>-6.0011940404319883</v>
      </c>
      <c r="BC131" s="42"/>
      <c r="BD131" s="36">
        <v>-16.033582227464969</v>
      </c>
      <c r="BE131" s="36">
        <v>-18.115433846709983</v>
      </c>
      <c r="BF131" s="36">
        <v>-6.0547641307995725</v>
      </c>
      <c r="BG131" s="36">
        <v>-6.2925918556841474</v>
      </c>
      <c r="BI131" s="46">
        <v>10.088896</v>
      </c>
      <c r="BJ131" s="46">
        <v>12.56230336324332</v>
      </c>
      <c r="BK131" s="46">
        <v>0.28139559533664915</v>
      </c>
      <c r="BL131" s="46">
        <v>0.29139781525215902</v>
      </c>
      <c r="BM131" s="46">
        <v>0.29554112631380569</v>
      </c>
    </row>
    <row r="132" spans="1:65" ht="12" customHeight="1" x14ac:dyDescent="0.2">
      <c r="A132" s="84">
        <v>24</v>
      </c>
      <c r="B132" s="84" t="s">
        <v>80</v>
      </c>
      <c r="C132" s="84" t="s">
        <v>125</v>
      </c>
      <c r="D132" s="84">
        <v>24</v>
      </c>
      <c r="E132" s="37" t="s">
        <v>31</v>
      </c>
      <c r="F132" s="68"/>
      <c r="G132" s="39">
        <v>1.0814550152534868</v>
      </c>
      <c r="H132" s="39">
        <v>1.1056796075951649</v>
      </c>
      <c r="I132" s="39">
        <v>1.5042068355239566</v>
      </c>
      <c r="J132" s="40">
        <v>0.36043644577617012</v>
      </c>
      <c r="K132" s="39"/>
      <c r="L132" s="41">
        <v>1.5042068355239566</v>
      </c>
      <c r="M132" s="42">
        <v>1.5458597579784747</v>
      </c>
      <c r="N132" s="42">
        <v>1.5886660895972309</v>
      </c>
      <c r="O132" s="43">
        <v>1.6326577693804616</v>
      </c>
      <c r="P132" s="41">
        <v>1.8160283353730535</v>
      </c>
      <c r="Q132" s="42">
        <v>1.8663158926704206</v>
      </c>
      <c r="R132" s="42">
        <v>1.9179959604092154</v>
      </c>
      <c r="S132" s="43">
        <v>1.9711070985321695</v>
      </c>
      <c r="T132" s="41">
        <v>2.1897948912589489</v>
      </c>
      <c r="U132" s="42">
        <v>2.2504324011032235</v>
      </c>
      <c r="V132" s="42">
        <v>2.3127490214499442</v>
      </c>
      <c r="W132" s="43">
        <v>2.3767912484709797</v>
      </c>
      <c r="X132" s="42">
        <v>1.08</v>
      </c>
      <c r="Y132" s="41">
        <v>1.5042068355239593</v>
      </c>
      <c r="Z132" s="42">
        <v>1.5458597579784747</v>
      </c>
      <c r="AA132" s="42">
        <v>1.5886660895972309</v>
      </c>
      <c r="AB132" s="43">
        <v>1.6326577693804567</v>
      </c>
      <c r="AC132" s="41">
        <v>1.6778676207497873</v>
      </c>
      <c r="AD132" s="42">
        <v>1.7243293760387102</v>
      </c>
      <c r="AE132" s="42">
        <v>1.7720777016612124</v>
      </c>
      <c r="AF132" s="43">
        <v>1.8211482239773518</v>
      </c>
      <c r="AG132" s="41">
        <v>1.8715775558751064</v>
      </c>
      <c r="AH132" s="42">
        <v>1.9234033240882489</v>
      </c>
      <c r="AI132" s="42">
        <v>1.9766641972706831</v>
      </c>
      <c r="AJ132" s="43">
        <v>2.0313999148482993</v>
      </c>
      <c r="AO132" s="41">
        <v>1.0119194338236228</v>
      </c>
      <c r="AP132" s="42">
        <v>1.0345864291412721</v>
      </c>
      <c r="AQ132" s="42">
        <v>1.0577611651540364</v>
      </c>
      <c r="AR132" s="43">
        <v>1.0814550152534868</v>
      </c>
      <c r="AS132" s="42">
        <v>1.1056796075951649</v>
      </c>
      <c r="AT132" s="41"/>
      <c r="AU132" s="42"/>
      <c r="AV132" s="42">
        <v>1.034586429141271</v>
      </c>
      <c r="AW132" s="42">
        <v>1.06</v>
      </c>
      <c r="AX132" s="42">
        <v>1.08</v>
      </c>
      <c r="AY132" s="36">
        <v>-0.4922874017003338</v>
      </c>
      <c r="AZ132" s="36">
        <v>-0.51127332883720267</v>
      </c>
      <c r="BA132" s="36">
        <v>-0.53090492444319448</v>
      </c>
      <c r="BB132" s="45">
        <v>-0.55120275412697484</v>
      </c>
      <c r="BC132" s="42"/>
      <c r="BD132" s="36">
        <v>-1.5042068355239593</v>
      </c>
      <c r="BE132" s="36">
        <v>-1.5458597579784747</v>
      </c>
      <c r="BF132" s="36">
        <v>-0.55407966045595991</v>
      </c>
      <c r="BG132" s="36">
        <v>-0.57265776938045665</v>
      </c>
      <c r="BI132" s="46">
        <v>1.0119194338236228</v>
      </c>
      <c r="BJ132" s="46">
        <v>1.034586429141271</v>
      </c>
      <c r="BK132" s="46">
        <v>2.3174736012765429E-2</v>
      </c>
      <c r="BL132" s="46">
        <v>2.1455015253486698E-2</v>
      </c>
      <c r="BM132" s="46">
        <v>2.5679607595160858E-2</v>
      </c>
    </row>
    <row r="133" spans="1:65" ht="12" customHeight="1" x14ac:dyDescent="0.2">
      <c r="A133" s="84">
        <v>24</v>
      </c>
      <c r="B133" s="84" t="s">
        <v>80</v>
      </c>
      <c r="C133" s="84" t="s">
        <v>125</v>
      </c>
      <c r="D133" s="84">
        <v>24</v>
      </c>
      <c r="E133" s="37" t="s">
        <v>82</v>
      </c>
      <c r="F133" s="68"/>
      <c r="G133" s="39">
        <v>74.043852399446635</v>
      </c>
      <c r="H133" s="39">
        <v>75.702434693194235</v>
      </c>
      <c r="I133" s="39">
        <v>105.40259879832062</v>
      </c>
      <c r="J133" s="40">
        <v>0.39232772665099608</v>
      </c>
      <c r="K133" s="39"/>
      <c r="L133" s="41">
        <v>105.40259879832062</v>
      </c>
      <c r="M133" s="42">
        <v>108.32129732472501</v>
      </c>
      <c r="N133" s="42">
        <v>111.32081739808514</v>
      </c>
      <c r="O133" s="43">
        <v>114.40339704414885</v>
      </c>
      <c r="P133" s="41">
        <v>130.91151773834565</v>
      </c>
      <c r="Q133" s="42">
        <v>134.53658256851529</v>
      </c>
      <c r="R133" s="42">
        <v>138.26202890254305</v>
      </c>
      <c r="S133" s="43">
        <v>142.0906364000459</v>
      </c>
      <c r="T133" s="41">
        <v>159.2623269802985</v>
      </c>
      <c r="U133" s="42">
        <v>163.67245276816982</v>
      </c>
      <c r="V133" s="42">
        <v>168.20469914685262</v>
      </c>
      <c r="W133" s="43">
        <v>172.86244775202303</v>
      </c>
      <c r="X133" s="42">
        <v>54.54</v>
      </c>
      <c r="Y133" s="41">
        <v>56.050264637162179</v>
      </c>
      <c r="Z133" s="42">
        <v>58.574818536961011</v>
      </c>
      <c r="AA133" s="42">
        <v>62.879428839857987</v>
      </c>
      <c r="AB133" s="43">
        <v>67.377522152484516</v>
      </c>
      <c r="AC133" s="41">
        <v>69.243270026457878</v>
      </c>
      <c r="AD133" s="42">
        <v>73.061504204200986</v>
      </c>
      <c r="AE133" s="42">
        <v>78.076973056674106</v>
      </c>
      <c r="AF133" s="43">
        <v>83.314185391486831</v>
      </c>
      <c r="AG133" s="41">
        <v>86.470742515325355</v>
      </c>
      <c r="AH133" s="42">
        <v>92.11305404810291</v>
      </c>
      <c r="AI133" s="42">
        <v>98.001542751384733</v>
      </c>
      <c r="AJ133" s="43">
        <v>104.14551592455683</v>
      </c>
      <c r="AO133" s="41">
        <v>69.282967984207488</v>
      </c>
      <c r="AP133" s="42">
        <v>70.834906467053727</v>
      </c>
      <c r="AQ133" s="42">
        <v>72.421608371915738</v>
      </c>
      <c r="AR133" s="43">
        <v>74.043852399446635</v>
      </c>
      <c r="AS133" s="42">
        <v>75.702434693194235</v>
      </c>
      <c r="AT133" s="41"/>
      <c r="AU133" s="42"/>
      <c r="AV133" s="42">
        <v>47.309999999999995</v>
      </c>
      <c r="AW133" s="42">
        <v>50.86</v>
      </c>
      <c r="AX133" s="42">
        <v>54.54</v>
      </c>
      <c r="AY133" s="36">
        <v>-36.119630814113137</v>
      </c>
      <c r="AZ133" s="36">
        <v>-37.486390857671282</v>
      </c>
      <c r="BA133" s="36">
        <v>-38.899209026169402</v>
      </c>
      <c r="BB133" s="45">
        <v>-40.359544644702211</v>
      </c>
      <c r="BC133" s="42"/>
      <c r="BD133" s="36">
        <v>-56.050264637162179</v>
      </c>
      <c r="BE133" s="36">
        <v>-58.574818536961011</v>
      </c>
      <c r="BF133" s="36">
        <v>-15.569428839857991</v>
      </c>
      <c r="BG133" s="36">
        <v>-16.517522152484517</v>
      </c>
      <c r="BI133" s="46">
        <v>46.09</v>
      </c>
      <c r="BJ133" s="46">
        <v>47.309999999999995</v>
      </c>
      <c r="BK133" s="46">
        <v>3.5500000000000043</v>
      </c>
      <c r="BL133" s="46">
        <v>3.6799999999999997</v>
      </c>
      <c r="BM133" s="46">
        <v>3.8200000000000074</v>
      </c>
    </row>
    <row r="134" spans="1:65" ht="12" customHeight="1" x14ac:dyDescent="0.2">
      <c r="A134" s="84">
        <v>24</v>
      </c>
      <c r="B134" s="84" t="s">
        <v>80</v>
      </c>
      <c r="C134" s="84" t="s">
        <v>125</v>
      </c>
      <c r="D134" s="84">
        <v>24</v>
      </c>
      <c r="E134" s="37" t="s">
        <v>83</v>
      </c>
      <c r="F134" s="100"/>
      <c r="G134" s="39">
        <v>58.085834720964797</v>
      </c>
      <c r="H134" s="39">
        <v>59.38695741871441</v>
      </c>
      <c r="I134" s="39">
        <v>53.803246226098643</v>
      </c>
      <c r="J134" s="40">
        <v>-9.4022516648684051E-2</v>
      </c>
      <c r="K134" s="39"/>
      <c r="L134" s="53">
        <v>53.803246226098643</v>
      </c>
      <c r="M134" s="38">
        <v>55.293109448317303</v>
      </c>
      <c r="N134" s="38">
        <v>56.824228404652665</v>
      </c>
      <c r="O134" s="111">
        <v>58.397745505744943</v>
      </c>
      <c r="P134" s="53">
        <v>63.864609413523276</v>
      </c>
      <c r="Q134" s="38">
        <v>65.633081382049454</v>
      </c>
      <c r="R134" s="38">
        <v>67.450524026701018</v>
      </c>
      <c r="S134" s="111">
        <v>69.318293392223268</v>
      </c>
      <c r="T134" s="53">
        <v>76.247010099696539</v>
      </c>
      <c r="U134" s="38">
        <v>78.358362557395793</v>
      </c>
      <c r="V134" s="38">
        <v>80.528180379111362</v>
      </c>
      <c r="W134" s="111">
        <v>82.758082526555214</v>
      </c>
      <c r="X134" s="38">
        <v>58.08</v>
      </c>
      <c r="Y134" s="53">
        <v>53.803246226098643</v>
      </c>
      <c r="Z134" s="38">
        <v>55.293109448317303</v>
      </c>
      <c r="AA134" s="38">
        <v>56.824228404652665</v>
      </c>
      <c r="AB134" s="111">
        <v>58.397745505744943</v>
      </c>
      <c r="AC134" s="53">
        <v>60.014834796674954</v>
      </c>
      <c r="AD134" s="38">
        <v>61.676702832951953</v>
      </c>
      <c r="AE134" s="38">
        <v>63.384589580758465</v>
      </c>
      <c r="AF134" s="111">
        <v>65.139769342123657</v>
      </c>
      <c r="AG134" s="53">
        <v>66.943551705715691</v>
      </c>
      <c r="AH134" s="38">
        <v>68.797282523962465</v>
      </c>
      <c r="AI134" s="38">
        <v>70.702344917229709</v>
      </c>
      <c r="AJ134" s="111">
        <v>72.660160305805704</v>
      </c>
      <c r="AO134" s="53">
        <v>54.35102168372115</v>
      </c>
      <c r="AP134" s="38">
        <v>55.568484569436492</v>
      </c>
      <c r="AQ134" s="38">
        <v>56.813218623791869</v>
      </c>
      <c r="AR134" s="111">
        <v>58.085834720964797</v>
      </c>
      <c r="AS134" s="42">
        <v>59.38695741871441</v>
      </c>
      <c r="AT134" s="117"/>
      <c r="AU134" s="116"/>
      <c r="AV134" s="116">
        <v>55.57</v>
      </c>
      <c r="AW134" s="116">
        <v>56.81</v>
      </c>
      <c r="AX134" s="116">
        <v>58.08</v>
      </c>
      <c r="AY134" s="36">
        <v>0.54777545762250668</v>
      </c>
      <c r="AZ134" s="36">
        <v>0.27537512111918971</v>
      </c>
      <c r="BA134" s="36">
        <v>-1.100978086079607E-2</v>
      </c>
      <c r="BB134" s="45">
        <v>-0.31191078478014589</v>
      </c>
      <c r="BC134" s="116"/>
      <c r="BD134" s="36">
        <v>-53.803246226098643</v>
      </c>
      <c r="BE134" s="36">
        <v>-55.293109448317303</v>
      </c>
      <c r="BF134" s="36">
        <v>-1.2542284046526646</v>
      </c>
      <c r="BG134" s="36">
        <v>-1.587745505744941</v>
      </c>
      <c r="BI134" s="46">
        <v>54.35102168372115</v>
      </c>
      <c r="BJ134" s="46">
        <v>55.57</v>
      </c>
      <c r="BK134" s="46">
        <v>1.2399999999999949</v>
      </c>
      <c r="BL134" s="46">
        <v>1.269999999999996</v>
      </c>
      <c r="BM134" s="46">
        <v>1.3000000000000043</v>
      </c>
    </row>
    <row r="135" spans="1:65" ht="12" customHeight="1" x14ac:dyDescent="0.2">
      <c r="A135" s="84">
        <v>24</v>
      </c>
      <c r="B135" s="84" t="s">
        <v>80</v>
      </c>
      <c r="C135" s="84" t="s">
        <v>125</v>
      </c>
      <c r="D135" s="84">
        <v>24</v>
      </c>
      <c r="E135" s="67" t="s">
        <v>84</v>
      </c>
      <c r="F135" s="38"/>
      <c r="G135" s="39">
        <v>87.175250214698792</v>
      </c>
      <c r="H135" s="39">
        <v>89.127975819508038</v>
      </c>
      <c r="I135" s="39">
        <v>123.0299154291237</v>
      </c>
      <c r="J135" s="40">
        <v>0.38037371877792969</v>
      </c>
      <c r="K135" s="39"/>
      <c r="L135" s="70">
        <v>123.0299154291237</v>
      </c>
      <c r="M135" s="71">
        <v>126.43673117143499</v>
      </c>
      <c r="N135" s="71">
        <v>129.93788489212804</v>
      </c>
      <c r="O135" s="72">
        <v>133.535988899833</v>
      </c>
      <c r="P135" s="70">
        <v>154.39079102772033</v>
      </c>
      <c r="Q135" s="71">
        <v>158.66601933708338</v>
      </c>
      <c r="R135" s="71">
        <v>163.05963279737094</v>
      </c>
      <c r="S135" s="72">
        <v>167.57490960636468</v>
      </c>
      <c r="T135" s="70">
        <v>187.76311749096001</v>
      </c>
      <c r="U135" s="71">
        <v>192.96245736096222</v>
      </c>
      <c r="V135" s="71">
        <v>198.3057719127072</v>
      </c>
      <c r="W135" s="72">
        <v>203.7970479425002</v>
      </c>
      <c r="X135" s="71">
        <v>67.67</v>
      </c>
      <c r="Y135" s="70">
        <v>72.083846864627148</v>
      </c>
      <c r="Z135" s="71">
        <v>76.690252383670995</v>
      </c>
      <c r="AA135" s="71">
        <v>81.496496333900879</v>
      </c>
      <c r="AB135" s="72">
        <v>86.510114008168657</v>
      </c>
      <c r="AC135" s="70">
        <v>91.738904784324532</v>
      </c>
      <c r="AD135" s="71">
        <v>97.190940972769084</v>
      </c>
      <c r="AE135" s="71">
        <v>102.87457695150199</v>
      </c>
      <c r="AF135" s="72">
        <v>108.79845859780562</v>
      </c>
      <c r="AG135" s="70">
        <v>114.97153302598686</v>
      </c>
      <c r="AH135" s="71">
        <v>121.40305864089531</v>
      </c>
      <c r="AI135" s="71">
        <v>128.10261551723931</v>
      </c>
      <c r="AJ135" s="72">
        <v>135.080116115034</v>
      </c>
      <c r="AO135" s="70">
        <v>81.570040913827327</v>
      </c>
      <c r="AP135" s="71">
        <v>83.397209830297044</v>
      </c>
      <c r="AQ135" s="71">
        <v>85.265307330495702</v>
      </c>
      <c r="AR135" s="72">
        <v>87.175250214698792</v>
      </c>
      <c r="AS135" s="42">
        <v>89.127975819508038</v>
      </c>
      <c r="AT135" s="41"/>
      <c r="AU135" s="42"/>
      <c r="AV135" s="42">
        <v>59.870402611199999</v>
      </c>
      <c r="AW135" s="42">
        <v>63.7</v>
      </c>
      <c r="AX135" s="42">
        <v>67.67</v>
      </c>
      <c r="AY135" s="36">
        <v>-41.459874515296377</v>
      </c>
      <c r="AZ135" s="36">
        <v>-43.039521341137942</v>
      </c>
      <c r="BA135" s="36">
        <v>-44.672577561632338</v>
      </c>
      <c r="BB135" s="45">
        <v>-46.360738685134208</v>
      </c>
      <c r="BC135" s="42"/>
      <c r="BD135" s="36">
        <v>-72.083846864627148</v>
      </c>
      <c r="BE135" s="36">
        <v>-76.690252383670995</v>
      </c>
      <c r="BF135" s="36">
        <v>-21.62609372270088</v>
      </c>
      <c r="BG135" s="36">
        <v>-22.810114008168654</v>
      </c>
      <c r="BI135" s="46">
        <v>56.178688000000001</v>
      </c>
      <c r="BJ135" s="46">
        <v>59.870402611199999</v>
      </c>
      <c r="BK135" s="46">
        <v>3.8289152072908763</v>
      </c>
      <c r="BL135" s="46">
        <v>3.9697278538541809</v>
      </c>
      <c r="BM135" s="46">
        <v>4.1160504890931691</v>
      </c>
    </row>
    <row r="136" spans="1:65" ht="12" customHeight="1" x14ac:dyDescent="0.2">
      <c r="A136" s="84">
        <v>24</v>
      </c>
      <c r="B136" s="84" t="s">
        <v>80</v>
      </c>
      <c r="C136" s="84" t="s">
        <v>125</v>
      </c>
      <c r="D136" s="84">
        <v>24</v>
      </c>
      <c r="E136" s="67" t="s">
        <v>85</v>
      </c>
      <c r="F136" s="38"/>
      <c r="G136" s="39">
        <v>59.167289736218287</v>
      </c>
      <c r="H136" s="39">
        <v>60.492637026309573</v>
      </c>
      <c r="I136" s="39">
        <v>55.307453061622603</v>
      </c>
      <c r="J136" s="40">
        <v>-8.5715951884058561E-2</v>
      </c>
      <c r="K136" s="39"/>
      <c r="L136" s="70">
        <v>55.307453061622603</v>
      </c>
      <c r="M136" s="71">
        <v>56.838969206295779</v>
      </c>
      <c r="N136" s="71">
        <v>58.412894494249898</v>
      </c>
      <c r="O136" s="72">
        <v>60.030403275125408</v>
      </c>
      <c r="P136" s="70">
        <v>65.680637748896331</v>
      </c>
      <c r="Q136" s="71">
        <v>67.499397274719868</v>
      </c>
      <c r="R136" s="71">
        <v>69.368519987110233</v>
      </c>
      <c r="S136" s="72">
        <v>71.28940049075544</v>
      </c>
      <c r="T136" s="70">
        <v>78.436804990955494</v>
      </c>
      <c r="U136" s="71">
        <v>80.608794958499018</v>
      </c>
      <c r="V136" s="71">
        <v>82.840929400561308</v>
      </c>
      <c r="W136" s="72">
        <v>85.134873775026193</v>
      </c>
      <c r="X136" s="71">
        <v>59.16</v>
      </c>
      <c r="Y136" s="70">
        <v>55.307453061622603</v>
      </c>
      <c r="Z136" s="71">
        <v>56.838969206295779</v>
      </c>
      <c r="AA136" s="71">
        <v>58.412894494249898</v>
      </c>
      <c r="AB136" s="72">
        <v>60.030403275125401</v>
      </c>
      <c r="AC136" s="70">
        <v>61.692702417424741</v>
      </c>
      <c r="AD136" s="71">
        <v>63.401032208990664</v>
      </c>
      <c r="AE136" s="71">
        <v>65.156667282419676</v>
      </c>
      <c r="AF136" s="72">
        <v>66.960917566101003</v>
      </c>
      <c r="AG136" s="70">
        <v>68.815129261590798</v>
      </c>
      <c r="AH136" s="71">
        <v>70.720685848050721</v>
      </c>
      <c r="AI136" s="71">
        <v>72.679009114500388</v>
      </c>
      <c r="AJ136" s="72">
        <v>74.691560220653997</v>
      </c>
      <c r="AL136" s="84">
        <v>0.47993383079297691</v>
      </c>
      <c r="AO136" s="70">
        <v>55.362941117544771</v>
      </c>
      <c r="AP136" s="71">
        <v>56.603070998577763</v>
      </c>
      <c r="AQ136" s="71">
        <v>57.870979788945903</v>
      </c>
      <c r="AR136" s="72">
        <v>59.167289736218287</v>
      </c>
      <c r="AS136" s="42">
        <v>60.492637026309573</v>
      </c>
      <c r="AT136" s="41"/>
      <c r="AU136" s="42"/>
      <c r="AV136" s="42">
        <v>56.600063999999996</v>
      </c>
      <c r="AW136" s="42">
        <v>57.870000000000005</v>
      </c>
      <c r="AX136" s="42">
        <v>59.16</v>
      </c>
      <c r="AY136" s="36">
        <v>5.5488055922168655E-2</v>
      </c>
      <c r="AZ136" s="36">
        <v>-0.23589820771801584</v>
      </c>
      <c r="BA136" s="36">
        <v>-0.54191470530399499</v>
      </c>
      <c r="BB136" s="45">
        <v>-0.86311353890712184</v>
      </c>
      <c r="BC136" s="42"/>
      <c r="BD136" s="36">
        <v>-55.307453061622603</v>
      </c>
      <c r="BE136" s="36">
        <v>-56.838969206295779</v>
      </c>
      <c r="BF136" s="36">
        <v>-1.8128304942499014</v>
      </c>
      <c r="BG136" s="36">
        <v>-2.1604032751253968</v>
      </c>
      <c r="BI136" s="46">
        <v>55.36</v>
      </c>
      <c r="BJ136" s="46">
        <v>56.600063999999996</v>
      </c>
      <c r="BK136" s="46">
        <v>1.2678414335999975</v>
      </c>
      <c r="BL136" s="46">
        <v>1.294146515312633</v>
      </c>
      <c r="BM136" s="46">
        <v>1.3294233972556384</v>
      </c>
    </row>
    <row r="137" spans="1:65" ht="12" customHeight="1" x14ac:dyDescent="0.2">
      <c r="A137" s="84">
        <v>25</v>
      </c>
      <c r="C137" s="84" t="s">
        <v>126</v>
      </c>
      <c r="D137" s="84">
        <v>25</v>
      </c>
      <c r="E137" s="103" t="s">
        <v>86</v>
      </c>
      <c r="F137" s="38"/>
      <c r="G137" s="39">
        <v>0</v>
      </c>
      <c r="H137" s="39">
        <v>0</v>
      </c>
      <c r="I137" s="39">
        <v>0</v>
      </c>
      <c r="J137" s="40" t="s">
        <v>103</v>
      </c>
      <c r="K137" s="39"/>
      <c r="L137" s="70"/>
      <c r="M137" s="71"/>
      <c r="N137" s="71"/>
      <c r="O137" s="72"/>
      <c r="P137" s="70"/>
      <c r="Q137" s="71"/>
      <c r="R137" s="71"/>
      <c r="S137" s="72"/>
      <c r="T137" s="70"/>
      <c r="U137" s="71"/>
      <c r="V137" s="71"/>
      <c r="W137" s="72"/>
      <c r="X137" s="71"/>
      <c r="Y137" s="70"/>
      <c r="Z137" s="71"/>
      <c r="AA137" s="71"/>
      <c r="AB137" s="72"/>
      <c r="AC137" s="70"/>
      <c r="AD137" s="71"/>
      <c r="AE137" s="71"/>
      <c r="AF137" s="72"/>
      <c r="AG137" s="70"/>
      <c r="AH137" s="71"/>
      <c r="AI137" s="71"/>
      <c r="AJ137" s="72"/>
      <c r="AO137" s="70"/>
      <c r="AP137" s="71"/>
      <c r="AQ137" s="71"/>
      <c r="AR137" s="72"/>
      <c r="AS137" s="42" t="s">
        <v>103</v>
      </c>
      <c r="AT137" s="41"/>
      <c r="AU137" s="42"/>
      <c r="AV137" s="42"/>
      <c r="AW137" s="42"/>
      <c r="AX137" s="42"/>
      <c r="AY137" s="36">
        <v>0</v>
      </c>
      <c r="AZ137" s="36">
        <v>0</v>
      </c>
      <c r="BA137" s="36">
        <v>0</v>
      </c>
      <c r="BB137" s="45">
        <v>0</v>
      </c>
      <c r="BC137" s="42"/>
      <c r="BD137" s="36">
        <v>0</v>
      </c>
      <c r="BE137" s="36">
        <v>0</v>
      </c>
      <c r="BF137" s="36">
        <v>0</v>
      </c>
      <c r="BG137" s="36">
        <v>0</v>
      </c>
      <c r="BI137" s="46">
        <v>0</v>
      </c>
      <c r="BJ137" s="46">
        <v>0</v>
      </c>
      <c r="BK137" s="46">
        <v>0</v>
      </c>
      <c r="BL137" s="46">
        <v>0</v>
      </c>
      <c r="BM137" s="46">
        <v>0</v>
      </c>
    </row>
    <row r="138" spans="1:65" ht="12" customHeight="1" x14ac:dyDescent="0.2">
      <c r="A138" s="84">
        <v>25</v>
      </c>
      <c r="B138" s="84" t="s">
        <v>86</v>
      </c>
      <c r="C138" s="84" t="s">
        <v>126</v>
      </c>
      <c r="D138" s="84">
        <v>25</v>
      </c>
      <c r="E138" s="37" t="s">
        <v>29</v>
      </c>
      <c r="F138" s="38" t="s">
        <v>30</v>
      </c>
      <c r="G138" s="39">
        <v>4.0981046087222239</v>
      </c>
      <c r="H138" s="39">
        <v>4.1899021519576021</v>
      </c>
      <c r="I138" s="39">
        <v>5.8679761115336762</v>
      </c>
      <c r="J138" s="40">
        <v>0.40050433129853547</v>
      </c>
      <c r="K138" s="39"/>
      <c r="L138" s="70">
        <v>5.8679761115336762</v>
      </c>
      <c r="M138" s="71">
        <v>6.0304659687570297</v>
      </c>
      <c r="N138" s="71">
        <v>6.1974553251601021</v>
      </c>
      <c r="O138" s="72">
        <v>6.3690687761682003</v>
      </c>
      <c r="P138" s="70">
        <v>8.1023581788194328</v>
      </c>
      <c r="Q138" s="71">
        <v>8.3267202073323148</v>
      </c>
      <c r="R138" s="71">
        <v>8.5572950344807861</v>
      </c>
      <c r="S138" s="72">
        <v>8.7942546985867587</v>
      </c>
      <c r="T138" s="70">
        <v>9.8134567800975674</v>
      </c>
      <c r="U138" s="71">
        <v>10.085200761456214</v>
      </c>
      <c r="V138" s="71">
        <v>10.364469592932346</v>
      </c>
      <c r="W138" s="72">
        <v>10.651471644805252</v>
      </c>
      <c r="X138" s="71">
        <v>4.0999999999999996</v>
      </c>
      <c r="Y138" s="70">
        <v>5.8679761115336762</v>
      </c>
      <c r="Z138" s="71">
        <v>6.0304659687570297</v>
      </c>
      <c r="AA138" s="71">
        <v>6.1974553251601021</v>
      </c>
      <c r="AB138" s="72">
        <v>6.3690687761682003</v>
      </c>
      <c r="AC138" s="70">
        <v>8.1023581788194328</v>
      </c>
      <c r="AD138" s="71">
        <v>8.3267202073323148</v>
      </c>
      <c r="AE138" s="71">
        <v>8.5572950344807861</v>
      </c>
      <c r="AF138" s="72">
        <v>8.7942546985867587</v>
      </c>
      <c r="AG138" s="70">
        <v>9.8134567800975674</v>
      </c>
      <c r="AH138" s="71">
        <v>10.085200761456214</v>
      </c>
      <c r="AI138" s="71">
        <v>10.364469592932346</v>
      </c>
      <c r="AJ138" s="72">
        <v>10.651471644805252</v>
      </c>
      <c r="AM138" s="84" t="s">
        <v>81</v>
      </c>
      <c r="AO138" s="70">
        <v>3.8346039705000132</v>
      </c>
      <c r="AP138" s="71">
        <v>3.9204990994392128</v>
      </c>
      <c r="AQ138" s="71">
        <v>4.0083182792666516</v>
      </c>
      <c r="AR138" s="72">
        <v>4.0981046087222239</v>
      </c>
      <c r="AS138" s="42">
        <v>4.1899021519576021</v>
      </c>
      <c r="AT138" s="41"/>
      <c r="AU138" s="42"/>
      <c r="AV138" s="42">
        <v>3.9204990994392128</v>
      </c>
      <c r="AW138" s="42">
        <v>4.01</v>
      </c>
      <c r="AX138" s="42">
        <v>4.0999999999999996</v>
      </c>
      <c r="AY138" s="36">
        <v>-2.0333721410336629</v>
      </c>
      <c r="AZ138" s="36">
        <v>-2.1099668693178169</v>
      </c>
      <c r="BA138" s="36">
        <v>-2.1891370458934505</v>
      </c>
      <c r="BB138" s="45">
        <v>-2.2709641674459764</v>
      </c>
      <c r="BC138" s="42"/>
      <c r="BD138" s="36">
        <v>-5.8679761115336762</v>
      </c>
      <c r="BE138" s="36">
        <v>-6.0304659687570297</v>
      </c>
      <c r="BF138" s="36">
        <v>-2.2769562257208893</v>
      </c>
      <c r="BG138" s="36">
        <v>-2.3590687761682005</v>
      </c>
      <c r="BI138" s="46">
        <v>3.8346039705000132</v>
      </c>
      <c r="BJ138" s="46">
        <v>3.9204990994392128</v>
      </c>
      <c r="BK138" s="46">
        <v>8.7819179827438809E-2</v>
      </c>
      <c r="BL138" s="46">
        <v>8.8104608722224143E-2</v>
      </c>
      <c r="BM138" s="46">
        <v>8.9902151957602428E-2</v>
      </c>
    </row>
    <row r="139" spans="1:65" ht="12" customHeight="1" x14ac:dyDescent="0.2">
      <c r="A139" s="84">
        <v>25</v>
      </c>
      <c r="B139" s="84" t="s">
        <v>86</v>
      </c>
      <c r="C139" s="84" t="s">
        <v>126</v>
      </c>
      <c r="D139" s="84">
        <v>25</v>
      </c>
      <c r="E139" s="37" t="s">
        <v>31</v>
      </c>
      <c r="F139" s="68"/>
      <c r="G139" s="39">
        <v>0.35737694151119997</v>
      </c>
      <c r="H139" s="39">
        <v>0.36538218500105085</v>
      </c>
      <c r="I139" s="39">
        <v>0.75929092775350182</v>
      </c>
      <c r="J139" s="40">
        <v>1.0780732036821064</v>
      </c>
      <c r="K139" s="39"/>
      <c r="L139" s="41">
        <v>0.75929092775350182</v>
      </c>
      <c r="M139" s="42">
        <v>0.78031641799010165</v>
      </c>
      <c r="N139" s="42">
        <v>0.80192412411198477</v>
      </c>
      <c r="O139" s="43">
        <v>0.82413016823251239</v>
      </c>
      <c r="P139" s="41">
        <v>0.91786523700654477</v>
      </c>
      <c r="Q139" s="42">
        <v>0.94328180116370386</v>
      </c>
      <c r="R139" s="42">
        <v>0.96940217423257402</v>
      </c>
      <c r="S139" s="43">
        <v>0.99624584535343153</v>
      </c>
      <c r="T139" s="41">
        <v>1.1075948425200259</v>
      </c>
      <c r="U139" s="42">
        <v>1.1382652004767768</v>
      </c>
      <c r="V139" s="42">
        <v>1.1697848499082466</v>
      </c>
      <c r="W139" s="43">
        <v>1.2021773085056884</v>
      </c>
      <c r="X139" s="42">
        <v>0.36</v>
      </c>
      <c r="Y139" s="41">
        <v>0.75929092775350071</v>
      </c>
      <c r="Z139" s="42">
        <v>0.78031641799010165</v>
      </c>
      <c r="AA139" s="42">
        <v>0.80192412411198477</v>
      </c>
      <c r="AB139" s="43">
        <v>0.82413016823251239</v>
      </c>
      <c r="AC139" s="41">
        <v>0.8469511189017459</v>
      </c>
      <c r="AD139" s="42">
        <v>0.87040400346871072</v>
      </c>
      <c r="AE139" s="42">
        <v>0.89450632078596903</v>
      </c>
      <c r="AF139" s="43">
        <v>0.99624584535343153</v>
      </c>
      <c r="AG139" s="41">
        <v>1.0238328433394395</v>
      </c>
      <c r="AH139" s="42">
        <v>1.0521837516207186</v>
      </c>
      <c r="AI139" s="42">
        <v>1.0813197236021908</v>
      </c>
      <c r="AJ139" s="43">
        <v>1.2021773085056884</v>
      </c>
      <c r="AO139" s="41">
        <v>0.33439825717657429</v>
      </c>
      <c r="AP139" s="42">
        <v>0.34188877813732954</v>
      </c>
      <c r="AQ139" s="42">
        <v>0.34954708676760565</v>
      </c>
      <c r="AR139" s="43">
        <v>0.35737694151119997</v>
      </c>
      <c r="AS139" s="42">
        <v>0.36538218500105085</v>
      </c>
      <c r="AT139" s="41"/>
      <c r="AU139" s="42"/>
      <c r="AV139" s="42">
        <v>0.34188877813732954</v>
      </c>
      <c r="AW139" s="42">
        <v>0.35</v>
      </c>
      <c r="AX139" s="42">
        <v>0.36</v>
      </c>
      <c r="AY139" s="36">
        <v>-0.42489267057692753</v>
      </c>
      <c r="AZ139" s="36">
        <v>-0.43842763985277211</v>
      </c>
      <c r="BA139" s="36">
        <v>-0.45237703734437912</v>
      </c>
      <c r="BB139" s="45">
        <v>-0.46675322672131242</v>
      </c>
      <c r="BC139" s="42"/>
      <c r="BD139" s="36">
        <v>-0.75929092775350071</v>
      </c>
      <c r="BE139" s="36">
        <v>-0.78031641799010165</v>
      </c>
      <c r="BF139" s="36">
        <v>-0.46003534597465523</v>
      </c>
      <c r="BG139" s="36">
        <v>-0.47413016823251242</v>
      </c>
      <c r="BI139" s="46">
        <v>0.33439825717657429</v>
      </c>
      <c r="BJ139" s="46">
        <v>0.34188877813732954</v>
      </c>
      <c r="BK139" s="46">
        <v>7.6583086302761116E-3</v>
      </c>
      <c r="BL139" s="46">
        <v>7.376941511199997E-3</v>
      </c>
      <c r="BM139" s="46">
        <v>5.3821850010508654E-3</v>
      </c>
    </row>
    <row r="140" spans="1:65" ht="12" customHeight="1" x14ac:dyDescent="0.2">
      <c r="A140" s="84">
        <v>25</v>
      </c>
      <c r="B140" s="84" t="s">
        <v>86</v>
      </c>
      <c r="C140" s="84" t="s">
        <v>126</v>
      </c>
      <c r="D140" s="84">
        <v>25</v>
      </c>
      <c r="E140" s="37" t="s">
        <v>82</v>
      </c>
      <c r="F140" s="68"/>
      <c r="G140" s="39">
        <v>45.874079395497645</v>
      </c>
      <c r="H140" s="39">
        <v>46.90165877395679</v>
      </c>
      <c r="I140" s="39">
        <v>47.727497487015142</v>
      </c>
      <c r="J140" s="40">
        <v>1.760787858353783E-2</v>
      </c>
      <c r="K140" s="39"/>
      <c r="L140" s="41">
        <v>47.727497487015142</v>
      </c>
      <c r="M140" s="42">
        <v>49.049117429715643</v>
      </c>
      <c r="N140" s="42">
        <v>50.407334289600385</v>
      </c>
      <c r="O140" s="43">
        <v>51.803161470223692</v>
      </c>
      <c r="P140" s="41">
        <v>61.058264974922629</v>
      </c>
      <c r="Q140" s="42">
        <v>62.74902658838252</v>
      </c>
      <c r="R140" s="42">
        <v>64.48660700409178</v>
      </c>
      <c r="S140" s="43">
        <v>66.272302679354965</v>
      </c>
      <c r="T140" s="41">
        <v>77.724036700639914</v>
      </c>
      <c r="U140" s="42">
        <v>79.87628943416523</v>
      </c>
      <c r="V140" s="42">
        <v>82.08814009936782</v>
      </c>
      <c r="W140" s="43">
        <v>84.361239019838834</v>
      </c>
      <c r="X140" s="42">
        <v>45.87</v>
      </c>
      <c r="Y140" s="41">
        <v>47.727497487015142</v>
      </c>
      <c r="Z140" s="42">
        <v>49.049117429715643</v>
      </c>
      <c r="AA140" s="42">
        <v>50.407334289600385</v>
      </c>
      <c r="AB140" s="43">
        <v>51.803161470223692</v>
      </c>
      <c r="AC140" s="41">
        <v>54.513959804905028</v>
      </c>
      <c r="AD140" s="42">
        <v>58.93520175017531</v>
      </c>
      <c r="AE140" s="42">
        <v>63.559499809649296</v>
      </c>
      <c r="AF140" s="43">
        <v>66.272302679354965</v>
      </c>
      <c r="AG140" s="41">
        <v>70.492106497301364</v>
      </c>
      <c r="AH140" s="42">
        <v>75.691954353362604</v>
      </c>
      <c r="AI140" s="42">
        <v>81.125727138560791</v>
      </c>
      <c r="AJ140" s="43">
        <v>84.361239019838834</v>
      </c>
      <c r="AO140" s="41">
        <v>42.924459912177781</v>
      </c>
      <c r="AP140" s="42">
        <v>43.885967814210559</v>
      </c>
      <c r="AQ140" s="42">
        <v>44.869013493248879</v>
      </c>
      <c r="AR140" s="43">
        <v>45.874079395497645</v>
      </c>
      <c r="AS140" s="42">
        <v>46.90165877395679</v>
      </c>
      <c r="AT140" s="41"/>
      <c r="AU140" s="42"/>
      <c r="AV140" s="42">
        <v>43.89</v>
      </c>
      <c r="AW140" s="42">
        <v>44.87</v>
      </c>
      <c r="AX140" s="42">
        <v>45.87</v>
      </c>
      <c r="AY140" s="36">
        <v>-4.8030375748373615</v>
      </c>
      <c r="AZ140" s="36">
        <v>-5.163149615505084</v>
      </c>
      <c r="BA140" s="36">
        <v>-5.5383207963515062</v>
      </c>
      <c r="BB140" s="45">
        <v>-5.9290820747260469</v>
      </c>
      <c r="BC140" s="42"/>
      <c r="BD140" s="36">
        <v>-47.727497487015142</v>
      </c>
      <c r="BE140" s="36">
        <v>-49.049117429715643</v>
      </c>
      <c r="BF140" s="36">
        <v>-6.5173342896003845</v>
      </c>
      <c r="BG140" s="36">
        <v>-6.9331614702236948</v>
      </c>
      <c r="BI140" s="46">
        <v>42.09</v>
      </c>
      <c r="BJ140" s="46">
        <v>43.89</v>
      </c>
      <c r="BK140" s="46">
        <v>0.98000000000000398</v>
      </c>
      <c r="BL140" s="46">
        <v>1</v>
      </c>
      <c r="BM140" s="46">
        <v>1.0300000000000082</v>
      </c>
    </row>
    <row r="141" spans="1:65" ht="12" customHeight="1" x14ac:dyDescent="0.2">
      <c r="A141" s="84">
        <v>25</v>
      </c>
      <c r="B141" s="84" t="s">
        <v>86</v>
      </c>
      <c r="C141" s="84" t="s">
        <v>126</v>
      </c>
      <c r="D141" s="84">
        <v>25</v>
      </c>
      <c r="E141" s="37" t="s">
        <v>83</v>
      </c>
      <c r="F141" s="100"/>
      <c r="G141" s="39">
        <v>24.878981378970142</v>
      </c>
      <c r="H141" s="39">
        <v>25.436270561859072</v>
      </c>
      <c r="I141" s="39">
        <v>20.304920520183867</v>
      </c>
      <c r="J141" s="40">
        <v>-0.20173358469340671</v>
      </c>
      <c r="K141" s="39"/>
      <c r="L141" s="53">
        <v>20.304920520183867</v>
      </c>
      <c r="M141" s="38">
        <v>20.867183142516502</v>
      </c>
      <c r="N141" s="38">
        <v>21.445015353321953</v>
      </c>
      <c r="O141" s="111">
        <v>22.038848289360121</v>
      </c>
      <c r="P141" s="53">
        <v>24.280260191247084</v>
      </c>
      <c r="Q141" s="38">
        <v>24.952603761982999</v>
      </c>
      <c r="R141" s="38">
        <v>25.643565167682347</v>
      </c>
      <c r="S141" s="111">
        <v>26.353659953958736</v>
      </c>
      <c r="T141" s="53">
        <v>29.162975698828426</v>
      </c>
      <c r="U141" s="38">
        <v>29.970526320617207</v>
      </c>
      <c r="V141" s="38">
        <v>30.800438789615484</v>
      </c>
      <c r="W141" s="111">
        <v>31.653332326708153</v>
      </c>
      <c r="X141" s="38">
        <v>24.88</v>
      </c>
      <c r="Y141" s="53">
        <v>20.304920520183867</v>
      </c>
      <c r="Z141" s="38">
        <v>20.867183142516502</v>
      </c>
      <c r="AA141" s="38">
        <v>21.445015353321953</v>
      </c>
      <c r="AB141" s="111">
        <v>22.038848289360121</v>
      </c>
      <c r="AC141" s="53">
        <v>22.649125025979163</v>
      </c>
      <c r="AD141" s="38">
        <v>23.276300907706354</v>
      </c>
      <c r="AE141" s="38">
        <v>23.920843887993382</v>
      </c>
      <c r="AF141" s="111">
        <v>26.353659953958736</v>
      </c>
      <c r="AG141" s="53">
        <v>27.083417942375689</v>
      </c>
      <c r="AH141" s="38">
        <v>27.833383625761339</v>
      </c>
      <c r="AI141" s="38">
        <v>28.604116574469728</v>
      </c>
      <c r="AJ141" s="111">
        <v>31.653332326708153</v>
      </c>
      <c r="AO141" s="53">
        <v>23.279308335552845</v>
      </c>
      <c r="AP141" s="38">
        <v>23.800764842269224</v>
      </c>
      <c r="AQ141" s="38">
        <v>24.333901974736058</v>
      </c>
      <c r="AR141" s="111">
        <v>24.878981378970142</v>
      </c>
      <c r="AS141" s="42">
        <v>25.436270561859072</v>
      </c>
      <c r="AT141" s="117"/>
      <c r="AU141" s="116"/>
      <c r="AV141" s="116">
        <v>23.8</v>
      </c>
      <c r="AW141" s="116">
        <v>24.33</v>
      </c>
      <c r="AX141" s="116">
        <v>24.88</v>
      </c>
      <c r="AY141" s="36">
        <v>2.9743878153689778</v>
      </c>
      <c r="AZ141" s="36">
        <v>2.9335816997527218</v>
      </c>
      <c r="BA141" s="36">
        <v>2.8888866214141053</v>
      </c>
      <c r="BB141" s="45">
        <v>2.8401330896100205</v>
      </c>
      <c r="BC141" s="116"/>
      <c r="BD141" s="36">
        <v>-20.304920520183867</v>
      </c>
      <c r="BE141" s="36">
        <v>-20.867183142516502</v>
      </c>
      <c r="BF141" s="36">
        <v>2.354984646678048</v>
      </c>
      <c r="BG141" s="36">
        <v>2.2911517106398769</v>
      </c>
      <c r="BI141" s="46">
        <v>23.279308335552845</v>
      </c>
      <c r="BJ141" s="46">
        <v>23.8</v>
      </c>
      <c r="BK141" s="46">
        <v>0.52999999999999758</v>
      </c>
      <c r="BL141" s="46">
        <v>0.55000000000000071</v>
      </c>
      <c r="BM141" s="46">
        <v>0.55000000000000071</v>
      </c>
    </row>
    <row r="142" spans="1:65" ht="12" customHeight="1" x14ac:dyDescent="0.2">
      <c r="A142" s="84">
        <v>25</v>
      </c>
      <c r="B142" s="84" t="s">
        <v>86</v>
      </c>
      <c r="C142" s="84" t="s">
        <v>126</v>
      </c>
      <c r="D142" s="84">
        <v>25</v>
      </c>
      <c r="E142" s="67" t="s">
        <v>84</v>
      </c>
      <c r="F142" s="38"/>
      <c r="G142" s="39">
        <v>49.972184004219869</v>
      </c>
      <c r="H142" s="39">
        <v>51.091560925914393</v>
      </c>
      <c r="I142" s="39">
        <v>53.595473598548821</v>
      </c>
      <c r="J142" s="40">
        <v>4.9008341637188195E-2</v>
      </c>
      <c r="K142" s="39"/>
      <c r="L142" s="41">
        <v>53.595473598548821</v>
      </c>
      <c r="M142" s="42">
        <v>55.079583398472671</v>
      </c>
      <c r="N142" s="42">
        <v>56.604789614760485</v>
      </c>
      <c r="O142" s="43">
        <v>58.172230246391891</v>
      </c>
      <c r="P142" s="41">
        <v>69.160623153742065</v>
      </c>
      <c r="Q142" s="42">
        <v>71.075746795714835</v>
      </c>
      <c r="R142" s="42">
        <v>73.043902038572568</v>
      </c>
      <c r="S142" s="43">
        <v>75.06655737794172</v>
      </c>
      <c r="T142" s="41">
        <v>87.537493480737481</v>
      </c>
      <c r="U142" s="42">
        <v>89.961490195621451</v>
      </c>
      <c r="V142" s="42">
        <v>92.452609692300172</v>
      </c>
      <c r="W142" s="43">
        <v>95.012710664644089</v>
      </c>
      <c r="X142" s="42">
        <v>49.97</v>
      </c>
      <c r="Y142" s="41">
        <v>53.595473598548821</v>
      </c>
      <c r="Z142" s="42">
        <v>55.079583398472671</v>
      </c>
      <c r="AA142" s="42">
        <v>56.604789614760485</v>
      </c>
      <c r="AB142" s="43">
        <v>58.172230246391891</v>
      </c>
      <c r="AC142" s="41">
        <v>62.616317983724457</v>
      </c>
      <c r="AD142" s="42">
        <v>67.261921957507624</v>
      </c>
      <c r="AE142" s="42">
        <v>72.116794844130084</v>
      </c>
      <c r="AF142" s="43">
        <v>75.06655737794172</v>
      </c>
      <c r="AG142" s="41">
        <v>80.305563277398932</v>
      </c>
      <c r="AH142" s="42">
        <v>85.777155114818825</v>
      </c>
      <c r="AI142" s="42">
        <v>91.490196731493143</v>
      </c>
      <c r="AJ142" s="43">
        <v>95.012710664644089</v>
      </c>
      <c r="AK142" s="42"/>
      <c r="AL142" s="42"/>
      <c r="AM142" s="42"/>
      <c r="AN142" s="42"/>
      <c r="AO142" s="41">
        <v>46.759063882677793</v>
      </c>
      <c r="AP142" s="42">
        <v>47.806466913649771</v>
      </c>
      <c r="AQ142" s="42">
        <v>48.877331772515532</v>
      </c>
      <c r="AR142" s="43">
        <v>49.972184004219869</v>
      </c>
      <c r="AS142" s="42">
        <v>51.091560925914393</v>
      </c>
      <c r="AT142" s="41"/>
      <c r="AU142" s="42"/>
      <c r="AV142" s="42">
        <v>47.806466913649771</v>
      </c>
      <c r="AW142" s="42">
        <v>48.879999999999995</v>
      </c>
      <c r="AX142" s="42">
        <v>49.97</v>
      </c>
      <c r="AY142" s="36">
        <v>-6.836409715871028</v>
      </c>
      <c r="AZ142" s="36">
        <v>-7.2731164848229</v>
      </c>
      <c r="BA142" s="36">
        <v>-7.7274578422449522</v>
      </c>
      <c r="BB142" s="45">
        <v>-8.2000462421720215</v>
      </c>
      <c r="BC142" s="42"/>
      <c r="BD142" s="36">
        <v>-53.595473598548821</v>
      </c>
      <c r="BE142" s="36">
        <v>-55.079583398472671</v>
      </c>
      <c r="BF142" s="36">
        <v>-8.7983227011107132</v>
      </c>
      <c r="BG142" s="36">
        <v>-9.2922302463918953</v>
      </c>
      <c r="BI142" s="46">
        <v>45.924016000000002</v>
      </c>
      <c r="BJ142" s="46">
        <v>47.806466913649771</v>
      </c>
      <c r="BK142" s="46">
        <v>1.070864858865761</v>
      </c>
      <c r="BL142" s="46">
        <v>1.0921840042198738</v>
      </c>
      <c r="BM142" s="46">
        <v>1.1215609259143946</v>
      </c>
    </row>
    <row r="143" spans="1:65" ht="12" customHeight="1" x14ac:dyDescent="0.2">
      <c r="A143" s="84">
        <v>25</v>
      </c>
      <c r="B143" s="84" t="s">
        <v>86</v>
      </c>
      <c r="C143" s="84" t="s">
        <v>126</v>
      </c>
      <c r="D143" s="84">
        <v>25</v>
      </c>
      <c r="E143" s="67" t="s">
        <v>85</v>
      </c>
      <c r="F143" s="38"/>
      <c r="G143" s="39">
        <v>25.23635832048134</v>
      </c>
      <c r="H143" s="39">
        <v>25.801652746860121</v>
      </c>
      <c r="I143" s="39">
        <v>21.064211447937367</v>
      </c>
      <c r="J143" s="40">
        <v>-0.18360999372411393</v>
      </c>
      <c r="K143" s="39"/>
      <c r="L143" s="41">
        <v>21.064211447937367</v>
      </c>
      <c r="M143" s="42">
        <v>21.647499560506603</v>
      </c>
      <c r="N143" s="42">
        <v>22.246939477433937</v>
      </c>
      <c r="O143" s="43">
        <v>22.862978457592632</v>
      </c>
      <c r="P143" s="41">
        <v>25.198125428253629</v>
      </c>
      <c r="Q143" s="42">
        <v>25.895885563146702</v>
      </c>
      <c r="R143" s="42">
        <v>26.612967341914921</v>
      </c>
      <c r="S143" s="43">
        <v>27.349905799312168</v>
      </c>
      <c r="T143" s="41">
        <v>30.270570541348452</v>
      </c>
      <c r="U143" s="42">
        <v>31.108791521093984</v>
      </c>
      <c r="V143" s="42">
        <v>31.970223639523731</v>
      </c>
      <c r="W143" s="43">
        <v>32.855509635213842</v>
      </c>
      <c r="X143" s="42">
        <v>25.24</v>
      </c>
      <c r="Y143" s="41">
        <v>21.064211447937367</v>
      </c>
      <c r="Z143" s="42">
        <v>21.647499560506603</v>
      </c>
      <c r="AA143" s="42">
        <v>22.246939477433937</v>
      </c>
      <c r="AB143" s="43">
        <v>22.862978457592632</v>
      </c>
      <c r="AC143" s="41">
        <v>23.496076144880909</v>
      </c>
      <c r="AD143" s="42">
        <v>24.146704911175064</v>
      </c>
      <c r="AE143" s="42">
        <v>24.81535020877935</v>
      </c>
      <c r="AF143" s="43">
        <v>27.349905799312168</v>
      </c>
      <c r="AG143" s="41">
        <v>28.107250785715127</v>
      </c>
      <c r="AH143" s="42">
        <v>28.885567377382056</v>
      </c>
      <c r="AI143" s="42">
        <v>29.68543629807192</v>
      </c>
      <c r="AJ143" s="43">
        <v>32.855509635213842</v>
      </c>
      <c r="AK143" s="42"/>
      <c r="AL143" s="42">
        <v>0.62175397685827749</v>
      </c>
      <c r="AM143" s="42"/>
      <c r="AN143" s="42"/>
      <c r="AO143" s="41">
        <v>23.613706592729418</v>
      </c>
      <c r="AP143" s="42">
        <v>24.142653620406552</v>
      </c>
      <c r="AQ143" s="42">
        <v>24.683449061503662</v>
      </c>
      <c r="AR143" s="43">
        <v>25.23635832048134</v>
      </c>
      <c r="AS143" s="42">
        <v>25.801652746860121</v>
      </c>
      <c r="AT143" s="41"/>
      <c r="AU143" s="42"/>
      <c r="AV143" s="42">
        <v>24.142653620406552</v>
      </c>
      <c r="AW143" s="42">
        <v>24.68</v>
      </c>
      <c r="AX143" s="42">
        <v>25.24</v>
      </c>
      <c r="AY143" s="36">
        <v>2.5494951447920506</v>
      </c>
      <c r="AZ143" s="36">
        <v>2.4951540598999493</v>
      </c>
      <c r="BA143" s="36">
        <v>2.4365095840697251</v>
      </c>
      <c r="BB143" s="45">
        <v>2.3733798628887079</v>
      </c>
      <c r="BC143" s="42"/>
      <c r="BD143" s="36">
        <v>-21.064211447937367</v>
      </c>
      <c r="BE143" s="36">
        <v>-21.647499560506603</v>
      </c>
      <c r="BF143" s="36">
        <v>1.895714142972615</v>
      </c>
      <c r="BG143" s="36">
        <v>1.8170215424073675</v>
      </c>
      <c r="BI143" s="46">
        <v>23.61</v>
      </c>
      <c r="BJ143" s="46">
        <v>24.142653620406552</v>
      </c>
      <c r="BK143" s="46">
        <v>0.54079544109711009</v>
      </c>
      <c r="BL143" s="46">
        <v>0.55635832048134048</v>
      </c>
      <c r="BM143" s="46">
        <v>0.56165274686012268</v>
      </c>
    </row>
    <row r="144" spans="1:65" ht="12" customHeight="1" x14ac:dyDescent="0.2">
      <c r="A144" s="84">
        <v>25</v>
      </c>
      <c r="C144" s="84" t="s">
        <v>126</v>
      </c>
      <c r="E144" s="103" t="s">
        <v>87</v>
      </c>
      <c r="F144" s="38"/>
      <c r="G144" s="39">
        <v>0</v>
      </c>
      <c r="H144" s="39">
        <v>0</v>
      </c>
      <c r="I144" s="39">
        <v>0</v>
      </c>
      <c r="J144" s="40" t="s">
        <v>103</v>
      </c>
      <c r="K144" s="39"/>
      <c r="L144" s="41"/>
      <c r="M144" s="42"/>
      <c r="N144" s="42"/>
      <c r="O144" s="43"/>
      <c r="P144" s="41"/>
      <c r="Q144" s="42"/>
      <c r="R144" s="42"/>
      <c r="S144" s="43"/>
      <c r="T144" s="41"/>
      <c r="U144" s="42"/>
      <c r="V144" s="42"/>
      <c r="W144" s="43"/>
      <c r="X144" s="42"/>
      <c r="Y144" s="41"/>
      <c r="Z144" s="42"/>
      <c r="AA144" s="42"/>
      <c r="AB144" s="43"/>
      <c r="AC144" s="41"/>
      <c r="AD144" s="42"/>
      <c r="AE144" s="42"/>
      <c r="AF144" s="43"/>
      <c r="AG144" s="41"/>
      <c r="AH144" s="42"/>
      <c r="AI144" s="42"/>
      <c r="AJ144" s="43"/>
      <c r="AK144" s="42"/>
      <c r="AL144" s="42"/>
      <c r="AM144" s="42"/>
      <c r="AN144" s="42"/>
      <c r="AO144" s="41"/>
      <c r="AP144" s="42"/>
      <c r="AQ144" s="42"/>
      <c r="AR144" s="43"/>
      <c r="AS144" s="42" t="s">
        <v>103</v>
      </c>
      <c r="AT144" s="41"/>
      <c r="AU144" s="42"/>
      <c r="AV144" s="42"/>
      <c r="AW144" s="42"/>
      <c r="AX144" s="42"/>
      <c r="AY144" s="36">
        <v>0</v>
      </c>
      <c r="AZ144" s="36">
        <v>0</v>
      </c>
      <c r="BA144" s="36">
        <v>0</v>
      </c>
      <c r="BB144" s="45">
        <v>0</v>
      </c>
      <c r="BC144" s="42"/>
      <c r="BD144" s="36">
        <v>0</v>
      </c>
      <c r="BE144" s="36">
        <v>0</v>
      </c>
      <c r="BF144" s="36">
        <v>0</v>
      </c>
      <c r="BG144" s="36">
        <v>0</v>
      </c>
      <c r="BI144" s="46">
        <v>0</v>
      </c>
      <c r="BJ144" s="46">
        <v>0</v>
      </c>
      <c r="BK144" s="46">
        <v>0</v>
      </c>
      <c r="BL144" s="46">
        <v>0</v>
      </c>
      <c r="BM144" s="46">
        <v>0</v>
      </c>
    </row>
    <row r="145" spans="1:66" ht="12" customHeight="1" x14ac:dyDescent="0.2">
      <c r="A145" s="84">
        <v>25</v>
      </c>
      <c r="B145" s="84" t="s">
        <v>87</v>
      </c>
      <c r="C145" s="84" t="s">
        <v>126</v>
      </c>
      <c r="D145" s="84">
        <v>25</v>
      </c>
      <c r="E145" s="37" t="s">
        <v>29</v>
      </c>
      <c r="F145" s="38" t="s">
        <v>30</v>
      </c>
      <c r="G145" s="39">
        <v>4.0981046087222239</v>
      </c>
      <c r="H145" s="39">
        <v>4.1899021519576021</v>
      </c>
      <c r="I145" s="39">
        <v>5.8679761115336762</v>
      </c>
      <c r="J145" s="40">
        <v>0.40050433129853547</v>
      </c>
      <c r="K145" s="39"/>
      <c r="L145" s="41">
        <v>5.8679761115336762</v>
      </c>
      <c r="M145" s="42">
        <v>6.0304659687570297</v>
      </c>
      <c r="N145" s="42">
        <v>6.1974553251601021</v>
      </c>
      <c r="O145" s="43">
        <v>6.3690687761682003</v>
      </c>
      <c r="P145" s="41">
        <v>8.1023581788194328</v>
      </c>
      <c r="Q145" s="42">
        <v>8.3267202073323148</v>
      </c>
      <c r="R145" s="42">
        <v>8.5572950344807861</v>
      </c>
      <c r="S145" s="43">
        <v>8.7942546985867587</v>
      </c>
      <c r="T145" s="41">
        <v>9.8134567800975674</v>
      </c>
      <c r="U145" s="42">
        <v>10.085200761456214</v>
      </c>
      <c r="V145" s="42">
        <v>10.364469592932346</v>
      </c>
      <c r="W145" s="43">
        <v>10.651471644805252</v>
      </c>
      <c r="X145" s="42">
        <v>4.0999999999999996</v>
      </c>
      <c r="Y145" s="41">
        <v>5.8679761115336762</v>
      </c>
      <c r="Z145" s="42">
        <v>6.0304659687570297</v>
      </c>
      <c r="AA145" s="42">
        <v>6.1974553251601021</v>
      </c>
      <c r="AB145" s="43">
        <v>6.3690687761682003</v>
      </c>
      <c r="AC145" s="41">
        <v>8.1023581788194328</v>
      </c>
      <c r="AD145" s="42">
        <v>8.3267202073323148</v>
      </c>
      <c r="AE145" s="42">
        <v>8.5572950344807861</v>
      </c>
      <c r="AF145" s="43">
        <v>8.7942546985867587</v>
      </c>
      <c r="AG145" s="41">
        <v>9.8134567800975674</v>
      </c>
      <c r="AH145" s="42">
        <v>10.085200761456214</v>
      </c>
      <c r="AI145" s="42">
        <v>10.364469592932346</v>
      </c>
      <c r="AJ145" s="43">
        <v>10.651471644805252</v>
      </c>
      <c r="AK145" s="42"/>
      <c r="AL145" s="42"/>
      <c r="AM145" s="42"/>
      <c r="AN145" s="42"/>
      <c r="AO145" s="41">
        <v>3.8346039705000132</v>
      </c>
      <c r="AP145" s="42">
        <v>3.9204990994392128</v>
      </c>
      <c r="AQ145" s="42">
        <v>4.0083182792666516</v>
      </c>
      <c r="AR145" s="43">
        <v>4.0981046087222239</v>
      </c>
      <c r="AS145" s="42">
        <v>4.1899021519576021</v>
      </c>
      <c r="AT145" s="41"/>
      <c r="AU145" s="42"/>
      <c r="AV145" s="42">
        <v>3.9204990994392128</v>
      </c>
      <c r="AW145" s="42">
        <v>4.01</v>
      </c>
      <c r="AX145" s="42">
        <v>4.0999999999999996</v>
      </c>
      <c r="AY145" s="36">
        <v>-2.0333721410336629</v>
      </c>
      <c r="AZ145" s="36">
        <v>-2.1099668693178169</v>
      </c>
      <c r="BA145" s="36">
        <v>-2.1891370458934505</v>
      </c>
      <c r="BB145" s="45">
        <v>-2.2709641674459764</v>
      </c>
      <c r="BC145" s="42"/>
      <c r="BD145" s="36">
        <v>-5.8679761115336762</v>
      </c>
      <c r="BE145" s="36">
        <v>-6.0304659687570297</v>
      </c>
      <c r="BF145" s="36">
        <v>-2.2769562257208893</v>
      </c>
      <c r="BG145" s="36">
        <v>-2.3590687761682005</v>
      </c>
      <c r="BI145" s="46">
        <v>3.8346039705000132</v>
      </c>
      <c r="BJ145" s="46">
        <v>3.9204990994392128</v>
      </c>
      <c r="BK145" s="46">
        <v>8.7819179827438809E-2</v>
      </c>
      <c r="BL145" s="46">
        <v>8.8104608722224143E-2</v>
      </c>
      <c r="BM145" s="46">
        <v>8.9902151957602428E-2</v>
      </c>
    </row>
    <row r="146" spans="1:66" ht="12" customHeight="1" x14ac:dyDescent="0.2">
      <c r="A146" s="84">
        <v>25</v>
      </c>
      <c r="B146" s="84" t="s">
        <v>87</v>
      </c>
      <c r="C146" s="84" t="s">
        <v>126</v>
      </c>
      <c r="D146" s="84">
        <v>25</v>
      </c>
      <c r="E146" s="37" t="s">
        <v>31</v>
      </c>
      <c r="F146" s="68"/>
      <c r="G146" s="39">
        <v>0.35737694151119997</v>
      </c>
      <c r="H146" s="39">
        <v>0.36538218500105085</v>
      </c>
      <c r="I146" s="39">
        <v>0.75929092775350182</v>
      </c>
      <c r="J146" s="40">
        <v>1.0780732036821064</v>
      </c>
      <c r="K146" s="39"/>
      <c r="L146" s="41">
        <v>0.75929092775350182</v>
      </c>
      <c r="M146" s="42">
        <v>0.78031641799010165</v>
      </c>
      <c r="N146" s="42">
        <v>0.80192412411198477</v>
      </c>
      <c r="O146" s="43">
        <v>0.82413016823251239</v>
      </c>
      <c r="P146" s="41">
        <v>0.91786523700654477</v>
      </c>
      <c r="Q146" s="42">
        <v>0.94328180116370386</v>
      </c>
      <c r="R146" s="42">
        <v>0.96940217423257402</v>
      </c>
      <c r="S146" s="43">
        <v>0.99624584535343153</v>
      </c>
      <c r="T146" s="41">
        <v>1.1075948425200259</v>
      </c>
      <c r="U146" s="42">
        <v>1.1382652004767768</v>
      </c>
      <c r="V146" s="42">
        <v>1.1697848499082466</v>
      </c>
      <c r="W146" s="43">
        <v>1.2021773085056884</v>
      </c>
      <c r="X146" s="42">
        <v>0.36</v>
      </c>
      <c r="Y146" s="41">
        <v>0.36996874347961917</v>
      </c>
      <c r="Z146" s="42">
        <v>0.3802135309774633</v>
      </c>
      <c r="AA146" s="42">
        <v>0.39074200641578283</v>
      </c>
      <c r="AB146" s="43">
        <v>0.40156202538431363</v>
      </c>
      <c r="AC146" s="41">
        <v>0.41268166100156833</v>
      </c>
      <c r="AD146" s="42">
        <v>0.42410920993842272</v>
      </c>
      <c r="AE146" s="42">
        <v>0.43585319860847921</v>
      </c>
      <c r="AF146" s="43">
        <v>0.44792238952986013</v>
      </c>
      <c r="AG146" s="41">
        <v>0.46032578786319311</v>
      </c>
      <c r="AH146" s="42">
        <v>0.47307264813058975</v>
      </c>
      <c r="AI146" s="42">
        <v>0.48617248112069589</v>
      </c>
      <c r="AJ146" s="43">
        <v>0.49963506098497767</v>
      </c>
      <c r="AK146" s="42"/>
      <c r="AL146" s="42"/>
      <c r="AM146" s="42"/>
      <c r="AN146" s="42"/>
      <c r="AO146" s="41">
        <v>0.33439825717657429</v>
      </c>
      <c r="AP146" s="42">
        <v>0.34188877813732954</v>
      </c>
      <c r="AQ146" s="42">
        <v>0.34954708676760565</v>
      </c>
      <c r="AR146" s="43">
        <v>0.35737694151119997</v>
      </c>
      <c r="AS146" s="42">
        <v>0.36538218500105085</v>
      </c>
      <c r="AT146" s="41"/>
      <c r="AU146" s="42"/>
      <c r="AV146" s="42">
        <v>0.34188877813732865</v>
      </c>
      <c r="AW146" s="42">
        <v>0.35</v>
      </c>
      <c r="AX146" s="42">
        <v>0.36</v>
      </c>
      <c r="AY146" s="36">
        <v>-0.42489267057692753</v>
      </c>
      <c r="AZ146" s="36">
        <v>-0.43842763985277211</v>
      </c>
      <c r="BA146" s="36">
        <v>-0.45237703734437912</v>
      </c>
      <c r="BB146" s="45">
        <v>-0.46675322672131242</v>
      </c>
      <c r="BC146" s="42"/>
      <c r="BD146" s="36">
        <v>-0.36996874347961917</v>
      </c>
      <c r="BE146" s="36">
        <v>-0.3802135309774633</v>
      </c>
      <c r="BF146" s="36">
        <v>-4.8853228278454175E-2</v>
      </c>
      <c r="BG146" s="36">
        <v>-5.1562025384313648E-2</v>
      </c>
      <c r="BI146" s="46">
        <v>0.33439825717657429</v>
      </c>
      <c r="BJ146" s="46">
        <v>0.34188877813732865</v>
      </c>
      <c r="BK146" s="46">
        <v>7.6583086302769998E-3</v>
      </c>
      <c r="BL146" s="46">
        <v>7.376941511199997E-3</v>
      </c>
      <c r="BM146" s="46">
        <v>5.3821850010508654E-3</v>
      </c>
    </row>
    <row r="147" spans="1:66" ht="12" customHeight="1" x14ac:dyDescent="0.2">
      <c r="A147" s="84">
        <v>25</v>
      </c>
      <c r="B147" s="84" t="s">
        <v>87</v>
      </c>
      <c r="C147" s="84" t="s">
        <v>126</v>
      </c>
      <c r="D147" s="84">
        <v>25</v>
      </c>
      <c r="E147" s="37" t="s">
        <v>82</v>
      </c>
      <c r="F147" s="68"/>
      <c r="G147" s="39">
        <v>45.874079395497645</v>
      </c>
      <c r="H147" s="39">
        <v>46.90165877395679</v>
      </c>
      <c r="I147" s="39">
        <v>47.727497487015142</v>
      </c>
      <c r="J147" s="40">
        <v>1.760787858353783E-2</v>
      </c>
      <c r="K147" s="39"/>
      <c r="L147" s="41">
        <v>47.727497487015142</v>
      </c>
      <c r="M147" s="42">
        <v>49.049117429715643</v>
      </c>
      <c r="N147" s="42">
        <v>50.407334289600385</v>
      </c>
      <c r="O147" s="43">
        <v>51.803161470223692</v>
      </c>
      <c r="P147" s="41">
        <v>61.058264974922629</v>
      </c>
      <c r="Q147" s="42">
        <v>62.74902658838252</v>
      </c>
      <c r="R147" s="42">
        <v>64.48660700409178</v>
      </c>
      <c r="S147" s="43">
        <v>66.272302679354965</v>
      </c>
      <c r="T147" s="41">
        <v>77.724036700639914</v>
      </c>
      <c r="U147" s="42">
        <v>79.87628943416523</v>
      </c>
      <c r="V147" s="42">
        <v>82.08814009936782</v>
      </c>
      <c r="W147" s="43">
        <v>84.361239019838834</v>
      </c>
      <c r="X147" s="42">
        <v>29.4</v>
      </c>
      <c r="Y147" s="41">
        <v>31.099670851153025</v>
      </c>
      <c r="Z147" s="42">
        <v>34.571185432969521</v>
      </c>
      <c r="AA147" s="42">
        <v>38.211112233109382</v>
      </c>
      <c r="AB147" s="43">
        <v>42.026116322606214</v>
      </c>
      <c r="AC147" s="41">
        <v>44.466178948772978</v>
      </c>
      <c r="AD147" s="42">
        <v>48.609188255448252</v>
      </c>
      <c r="AE147" s="42">
        <v>52.947549149099991</v>
      </c>
      <c r="AF147" s="43">
        <v>57.488903759676077</v>
      </c>
      <c r="AG147" s="41">
        <v>61.465486881207383</v>
      </c>
      <c r="AH147" s="42">
        <v>66.415379027710486</v>
      </c>
      <c r="AI147" s="42">
        <v>71.592274591267611</v>
      </c>
      <c r="AJ147" s="43">
        <v>77.004949931737912</v>
      </c>
      <c r="AK147" s="42"/>
      <c r="AL147" s="42"/>
      <c r="AM147" s="42"/>
      <c r="AN147" s="42"/>
      <c r="AO147" s="41">
        <v>42.924459912177781</v>
      </c>
      <c r="AP147" s="42">
        <v>43.885967814210559</v>
      </c>
      <c r="AQ147" s="42">
        <v>44.869013493248879</v>
      </c>
      <c r="AR147" s="43">
        <v>45.874079395497645</v>
      </c>
      <c r="AS147" s="42">
        <v>46.90165877395679</v>
      </c>
      <c r="AT147" s="41"/>
      <c r="AU147" s="42"/>
      <c r="AV147" s="42">
        <v>23.259999999999998</v>
      </c>
      <c r="AW147" s="42">
        <v>26.27</v>
      </c>
      <c r="AX147" s="42">
        <v>29.4</v>
      </c>
      <c r="AY147" s="36">
        <v>-4.8030375748373615</v>
      </c>
      <c r="AZ147" s="36">
        <v>-5.163149615505084</v>
      </c>
      <c r="BA147" s="36">
        <v>-5.5383207963515062</v>
      </c>
      <c r="BB147" s="45">
        <v>-5.9290820747260469</v>
      </c>
      <c r="BC147" s="42"/>
      <c r="BD147" s="36">
        <v>-31.099670851153025</v>
      </c>
      <c r="BE147" s="36">
        <v>-34.571185432969521</v>
      </c>
      <c r="BF147" s="36">
        <v>-14.951112233109384</v>
      </c>
      <c r="BG147" s="36">
        <v>-15.756116322606214</v>
      </c>
      <c r="BI147" s="46">
        <v>20.380000000000003</v>
      </c>
      <c r="BJ147" s="46">
        <v>23.259999999999998</v>
      </c>
      <c r="BK147" s="46">
        <v>3.0100000000000051</v>
      </c>
      <c r="BL147" s="46">
        <v>3.129999999999999</v>
      </c>
      <c r="BM147" s="46">
        <v>3.2600000000000051</v>
      </c>
    </row>
    <row r="148" spans="1:66" ht="12" x14ac:dyDescent="0.2">
      <c r="A148" s="84">
        <v>25</v>
      </c>
      <c r="B148" s="84" t="s">
        <v>87</v>
      </c>
      <c r="C148" s="84" t="s">
        <v>126</v>
      </c>
      <c r="D148" s="84">
        <v>25</v>
      </c>
      <c r="E148" s="37" t="s">
        <v>83</v>
      </c>
      <c r="F148" s="100"/>
      <c r="G148" s="39">
        <v>24.878981378970142</v>
      </c>
      <c r="H148" s="39">
        <v>25.436270561859072</v>
      </c>
      <c r="I148" s="39">
        <v>20.304920520183867</v>
      </c>
      <c r="J148" s="40">
        <v>-0.20173358469340671</v>
      </c>
      <c r="K148" s="39"/>
      <c r="L148" s="53">
        <v>20.304920520183867</v>
      </c>
      <c r="M148" s="38">
        <v>20.867183142516502</v>
      </c>
      <c r="N148" s="38">
        <v>21.445015353321953</v>
      </c>
      <c r="O148" s="111">
        <v>22.038848289360121</v>
      </c>
      <c r="P148" s="53">
        <v>24.280260191247084</v>
      </c>
      <c r="Q148" s="38">
        <v>24.952603761982999</v>
      </c>
      <c r="R148" s="38">
        <v>25.643565167682347</v>
      </c>
      <c r="S148" s="111">
        <v>26.353659953958736</v>
      </c>
      <c r="T148" s="53">
        <v>29.162975698828426</v>
      </c>
      <c r="U148" s="38">
        <v>29.970526320617207</v>
      </c>
      <c r="V148" s="38">
        <v>30.800438789615484</v>
      </c>
      <c r="W148" s="111">
        <v>31.653332326708153</v>
      </c>
      <c r="X148" s="38">
        <v>16.43</v>
      </c>
      <c r="Y148" s="53">
        <v>16.884962376028135</v>
      </c>
      <c r="Z148" s="38">
        <v>17.35252309433266</v>
      </c>
      <c r="AA148" s="38">
        <v>17.833031015031427</v>
      </c>
      <c r="AB148" s="111">
        <v>18.326844658511771</v>
      </c>
      <c r="AC148" s="53">
        <v>18.834332472932651</v>
      </c>
      <c r="AD148" s="38">
        <v>19.355873109134066</v>
      </c>
      <c r="AE148" s="38">
        <v>19.891855703159063</v>
      </c>
      <c r="AF148" s="111">
        <v>20.442680166598993</v>
      </c>
      <c r="AG148" s="53">
        <v>21.00875748497873</v>
      </c>
      <c r="AH148" s="38">
        <v>21.590510024404463</v>
      </c>
      <c r="AI148" s="38">
        <v>22.188371846702836</v>
      </c>
      <c r="AJ148" s="111">
        <v>22.802789033286626</v>
      </c>
      <c r="AO148" s="53">
        <v>23.279308335552845</v>
      </c>
      <c r="AP148" s="38">
        <v>23.800764842269224</v>
      </c>
      <c r="AQ148" s="38">
        <v>24.333901974736058</v>
      </c>
      <c r="AR148" s="111">
        <v>24.878981378970142</v>
      </c>
      <c r="AS148" s="42">
        <v>25.436270561859072</v>
      </c>
      <c r="AT148" s="112"/>
      <c r="AV148" s="84">
        <v>15.71394625546267</v>
      </c>
      <c r="AW148" s="84">
        <v>16.07</v>
      </c>
      <c r="AX148" s="84">
        <v>16.43</v>
      </c>
      <c r="AY148" s="36">
        <v>2.9743878153689778</v>
      </c>
      <c r="AZ148" s="36">
        <v>2.9335816997527218</v>
      </c>
      <c r="BA148" s="36">
        <v>2.8888866214141053</v>
      </c>
      <c r="BB148" s="45">
        <v>2.8401330896100205</v>
      </c>
      <c r="BD148" s="36">
        <v>-16.884962376028135</v>
      </c>
      <c r="BE148" s="36">
        <v>-17.35252309433266</v>
      </c>
      <c r="BF148" s="36">
        <v>-2.1190847595687572</v>
      </c>
      <c r="BG148" s="36">
        <v>-2.2568446585117705</v>
      </c>
      <c r="BI148" s="46">
        <v>15.369665742823425</v>
      </c>
      <c r="BJ148" s="46">
        <v>15.71394625546267</v>
      </c>
      <c r="BK148" s="46">
        <v>0.35199239612236255</v>
      </c>
      <c r="BL148" s="46">
        <v>0.35581567738054076</v>
      </c>
      <c r="BM148" s="46">
        <v>0.36375394855386745</v>
      </c>
    </row>
    <row r="149" spans="1:66" ht="12" x14ac:dyDescent="0.2">
      <c r="A149" s="84">
        <v>25</v>
      </c>
      <c r="B149" s="84" t="s">
        <v>87</v>
      </c>
      <c r="C149" s="84" t="s">
        <v>126</v>
      </c>
      <c r="D149" s="84">
        <v>25</v>
      </c>
      <c r="E149" s="67" t="s">
        <v>84</v>
      </c>
      <c r="F149" s="38"/>
      <c r="G149" s="39">
        <v>49.972184004219869</v>
      </c>
      <c r="H149" s="39">
        <v>51.091560925914393</v>
      </c>
      <c r="I149" s="39">
        <v>53.595473598548821</v>
      </c>
      <c r="J149" s="40">
        <v>4.9008341637188195E-2</v>
      </c>
      <c r="K149" s="39"/>
      <c r="L149" s="41">
        <v>53.595473598548821</v>
      </c>
      <c r="M149" s="42">
        <v>55.079583398472671</v>
      </c>
      <c r="N149" s="42">
        <v>56.604789614760485</v>
      </c>
      <c r="O149" s="43">
        <v>58.172230246391891</v>
      </c>
      <c r="P149" s="41">
        <v>69.160623153742065</v>
      </c>
      <c r="Q149" s="42">
        <v>71.075746795714835</v>
      </c>
      <c r="R149" s="42">
        <v>73.043902038572568</v>
      </c>
      <c r="S149" s="43">
        <v>75.06655737794172</v>
      </c>
      <c r="T149" s="41">
        <v>87.537493480737481</v>
      </c>
      <c r="U149" s="42">
        <v>89.961490195621451</v>
      </c>
      <c r="V149" s="42">
        <v>92.452609692300172</v>
      </c>
      <c r="W149" s="43">
        <v>95.012710664644089</v>
      </c>
      <c r="X149" s="42">
        <v>33.5</v>
      </c>
      <c r="Y149" s="106">
        <v>36.9676469626867</v>
      </c>
      <c r="Z149" s="69">
        <v>40.601651401726549</v>
      </c>
      <c r="AA149" s="69">
        <v>44.408567558269482</v>
      </c>
      <c r="AB149" s="107">
        <v>48.395185098774412</v>
      </c>
      <c r="AC149" s="106">
        <v>52.568537127592407</v>
      </c>
      <c r="AD149" s="69">
        <v>56.935908462780567</v>
      </c>
      <c r="AE149" s="69">
        <v>61.504844183580779</v>
      </c>
      <c r="AF149" s="107">
        <v>66.283158458262832</v>
      </c>
      <c r="AG149" s="106">
        <v>71.27894366130495</v>
      </c>
      <c r="AH149" s="69">
        <v>76.500579789166707</v>
      </c>
      <c r="AI149" s="69">
        <v>81.956744184199962</v>
      </c>
      <c r="AJ149" s="107">
        <v>87.656421576543167</v>
      </c>
      <c r="AK149" s="42"/>
      <c r="AL149" s="42"/>
      <c r="AM149" s="42"/>
      <c r="AN149" s="42"/>
      <c r="AO149" s="41">
        <v>46.759063882677793</v>
      </c>
      <c r="AP149" s="42">
        <v>47.806466913649771</v>
      </c>
      <c r="AQ149" s="42">
        <v>48.877331772515532</v>
      </c>
      <c r="AR149" s="43">
        <v>49.972184004219869</v>
      </c>
      <c r="AS149" s="42">
        <v>51.091560925914393</v>
      </c>
      <c r="AT149" s="41"/>
      <c r="AU149" s="42"/>
      <c r="AV149" s="42">
        <v>27.183816576000002</v>
      </c>
      <c r="AW149" s="42">
        <v>30.28</v>
      </c>
      <c r="AX149" s="66">
        <v>33.5</v>
      </c>
      <c r="AY149" s="36">
        <v>-6.836409715871028</v>
      </c>
      <c r="AZ149" s="36">
        <v>-7.2731164848229</v>
      </c>
      <c r="BA149" s="36">
        <v>-7.7274578422449522</v>
      </c>
      <c r="BB149" s="45">
        <v>-8.2000462421720215</v>
      </c>
      <c r="BC149" s="42"/>
      <c r="BD149" s="36">
        <v>-36.9676469626867</v>
      </c>
      <c r="BE149" s="36">
        <v>-40.601651401726549</v>
      </c>
      <c r="BF149" s="36">
        <v>-17.22475098226948</v>
      </c>
      <c r="BG149" s="36">
        <v>-18.115185098774411</v>
      </c>
      <c r="BI149" s="46">
        <v>24.20824</v>
      </c>
      <c r="BJ149" s="46">
        <v>27.183816576000002</v>
      </c>
      <c r="BK149" s="46">
        <v>3.0967356801023982</v>
      </c>
      <c r="BL149" s="46">
        <v>3.2223819428682106</v>
      </c>
      <c r="BM149" s="46">
        <v>3.3533560297011107</v>
      </c>
    </row>
    <row r="150" spans="1:66" ht="12" x14ac:dyDescent="0.2">
      <c r="A150" s="84">
        <v>25</v>
      </c>
      <c r="B150" s="84" t="s">
        <v>87</v>
      </c>
      <c r="C150" s="84" t="s">
        <v>126</v>
      </c>
      <c r="D150" s="84">
        <v>25</v>
      </c>
      <c r="E150" s="67" t="s">
        <v>85</v>
      </c>
      <c r="F150" s="38"/>
      <c r="G150" s="39">
        <v>25.23635832048134</v>
      </c>
      <c r="H150" s="39">
        <v>25.801652746860121</v>
      </c>
      <c r="I150" s="39">
        <v>21.064211447937367</v>
      </c>
      <c r="J150" s="40">
        <v>-0.18360999372411393</v>
      </c>
      <c r="K150" s="39"/>
      <c r="L150" s="41">
        <v>21.064211447937367</v>
      </c>
      <c r="M150" s="42">
        <v>21.647499560506603</v>
      </c>
      <c r="N150" s="42">
        <v>22.246939477433937</v>
      </c>
      <c r="O150" s="43">
        <v>22.862978457592632</v>
      </c>
      <c r="P150" s="41">
        <v>25.198125428253629</v>
      </c>
      <c r="Q150" s="42">
        <v>25.895885563146702</v>
      </c>
      <c r="R150" s="42">
        <v>26.612967341914921</v>
      </c>
      <c r="S150" s="43">
        <v>27.349905799312168</v>
      </c>
      <c r="T150" s="41">
        <v>30.270570541348452</v>
      </c>
      <c r="U150" s="42">
        <v>31.108791521093984</v>
      </c>
      <c r="V150" s="42">
        <v>31.970223639523731</v>
      </c>
      <c r="W150" s="43">
        <v>32.855509635213842</v>
      </c>
      <c r="X150" s="42">
        <v>16.79</v>
      </c>
      <c r="Y150" s="41">
        <v>17.254931119507752</v>
      </c>
      <c r="Z150" s="42">
        <v>17.732736625310125</v>
      </c>
      <c r="AA150" s="42">
        <v>18.223773021447208</v>
      </c>
      <c r="AB150" s="43">
        <v>18.728406683896086</v>
      </c>
      <c r="AC150" s="41">
        <v>19.247014133934218</v>
      </c>
      <c r="AD150" s="42">
        <v>19.779982319072488</v>
      </c>
      <c r="AE150" s="42">
        <v>20.327708901767544</v>
      </c>
      <c r="AF150" s="43">
        <v>20.890602556128854</v>
      </c>
      <c r="AG150" s="41">
        <v>21.469083272841925</v>
      </c>
      <c r="AH150" s="42">
        <v>22.063582672535052</v>
      </c>
      <c r="AI150" s="42">
        <v>22.674544327823533</v>
      </c>
      <c r="AJ150" s="43">
        <v>23.302424094271604</v>
      </c>
      <c r="AK150" s="42"/>
      <c r="AL150" s="42">
        <v>0.62175397685827749</v>
      </c>
      <c r="AM150" s="42"/>
      <c r="AN150" s="42"/>
      <c r="AO150" s="41">
        <v>23.613706592729418</v>
      </c>
      <c r="AP150" s="42">
        <v>24.142653620406552</v>
      </c>
      <c r="AQ150" s="42">
        <v>24.683449061503662</v>
      </c>
      <c r="AR150" s="43">
        <v>25.23635832048134</v>
      </c>
      <c r="AS150" s="42">
        <v>25.801652746860121</v>
      </c>
      <c r="AT150" s="41"/>
      <c r="AU150" s="42"/>
      <c r="AV150" s="42">
        <v>16.055835033599998</v>
      </c>
      <c r="AW150" s="42">
        <v>16.420000000000002</v>
      </c>
      <c r="AX150" s="66">
        <v>16.79</v>
      </c>
      <c r="AY150" s="36">
        <v>2.5494951447920506</v>
      </c>
      <c r="AZ150" s="36">
        <v>2.4951540598999493</v>
      </c>
      <c r="BA150" s="36">
        <v>2.4365095840697251</v>
      </c>
      <c r="BB150" s="45">
        <v>2.3733798628887079</v>
      </c>
      <c r="BC150" s="42"/>
      <c r="BD150" s="36">
        <v>-17.254931119507752</v>
      </c>
      <c r="BE150" s="36">
        <v>-17.732736625310125</v>
      </c>
      <c r="BF150" s="36">
        <v>-2.1679379878472105</v>
      </c>
      <c r="BG150" s="36">
        <v>-2.3084066838960844</v>
      </c>
      <c r="BI150" s="46">
        <v>15.704063999999999</v>
      </c>
      <c r="BJ150" s="46">
        <v>16.055835033599998</v>
      </c>
      <c r="BK150" s="46">
        <v>0.35965070475263872</v>
      </c>
      <c r="BL150" s="46">
        <v>0.3631926188917376</v>
      </c>
      <c r="BM150" s="46">
        <v>0.36913613355491748</v>
      </c>
    </row>
    <row r="151" spans="1:66" ht="12" x14ac:dyDescent="0.2">
      <c r="A151" s="84">
        <v>25</v>
      </c>
      <c r="C151" s="84" t="s">
        <v>126</v>
      </c>
      <c r="E151" s="103" t="s">
        <v>88</v>
      </c>
      <c r="F151" s="38"/>
      <c r="G151" s="39">
        <v>0</v>
      </c>
      <c r="H151" s="39">
        <v>0</v>
      </c>
      <c r="I151" s="39">
        <v>0</v>
      </c>
      <c r="J151" s="40" t="s">
        <v>103</v>
      </c>
      <c r="K151" s="39"/>
      <c r="L151" s="41"/>
      <c r="M151" s="42"/>
      <c r="N151" s="42"/>
      <c r="O151" s="43"/>
      <c r="P151" s="41"/>
      <c r="Q151" s="42"/>
      <c r="R151" s="42"/>
      <c r="S151" s="43"/>
      <c r="T151" s="41"/>
      <c r="U151" s="42"/>
      <c r="V151" s="42"/>
      <c r="W151" s="43"/>
      <c r="X151" s="42"/>
      <c r="Y151" s="41"/>
      <c r="Z151" s="42"/>
      <c r="AA151" s="42"/>
      <c r="AB151" s="43"/>
      <c r="AC151" s="41"/>
      <c r="AD151" s="42"/>
      <c r="AE151" s="42"/>
      <c r="AF151" s="43"/>
      <c r="AG151" s="41"/>
      <c r="AH151" s="42"/>
      <c r="AI151" s="42"/>
      <c r="AJ151" s="43"/>
      <c r="AK151" s="42"/>
      <c r="AL151" s="42"/>
      <c r="AM151" s="42"/>
      <c r="AN151" s="42"/>
      <c r="AO151" s="41"/>
      <c r="AP151" s="42"/>
      <c r="AQ151" s="42"/>
      <c r="AR151" s="43"/>
      <c r="AS151" s="42" t="s">
        <v>103</v>
      </c>
      <c r="AT151" s="41"/>
      <c r="AU151" s="42"/>
      <c r="AV151" s="42"/>
      <c r="AW151" s="42"/>
      <c r="AX151" s="66"/>
      <c r="AY151" s="36">
        <v>0</v>
      </c>
      <c r="AZ151" s="36">
        <v>0</v>
      </c>
      <c r="BA151" s="36">
        <v>0</v>
      </c>
      <c r="BB151" s="45">
        <v>0</v>
      </c>
      <c r="BC151" s="42"/>
      <c r="BD151" s="36">
        <v>0</v>
      </c>
      <c r="BE151" s="36">
        <v>0</v>
      </c>
      <c r="BF151" s="36">
        <v>0</v>
      </c>
      <c r="BG151" s="36">
        <v>0</v>
      </c>
      <c r="BI151" s="46">
        <v>0</v>
      </c>
      <c r="BJ151" s="46">
        <v>0</v>
      </c>
      <c r="BK151" s="46">
        <v>0</v>
      </c>
      <c r="BL151" s="46">
        <v>0</v>
      </c>
      <c r="BM151" s="46">
        <v>0</v>
      </c>
    </row>
    <row r="152" spans="1:66" ht="12" x14ac:dyDescent="0.2">
      <c r="A152" s="84">
        <v>25</v>
      </c>
      <c r="B152" s="84" t="s">
        <v>88</v>
      </c>
      <c r="C152" s="84" t="s">
        <v>126</v>
      </c>
      <c r="D152" s="84">
        <v>25</v>
      </c>
      <c r="E152" s="37" t="s">
        <v>29</v>
      </c>
      <c r="F152" s="38" t="s">
        <v>30</v>
      </c>
      <c r="G152" s="39">
        <v>4.0981046087222239</v>
      </c>
      <c r="H152" s="39">
        <v>4.1899021519576021</v>
      </c>
      <c r="I152" s="39">
        <v>5.8679761115336762</v>
      </c>
      <c r="J152" s="40">
        <v>0.40050433129853547</v>
      </c>
      <c r="K152" s="39"/>
      <c r="L152" s="41">
        <v>5.8679761115336762</v>
      </c>
      <c r="M152" s="42">
        <v>6.0304659687570297</v>
      </c>
      <c r="N152" s="42">
        <v>6.1974553251601021</v>
      </c>
      <c r="O152" s="43">
        <v>6.3690687761682003</v>
      </c>
      <c r="P152" s="41">
        <v>8.1023581788194328</v>
      </c>
      <c r="Q152" s="42">
        <v>8.3267202073323148</v>
      </c>
      <c r="R152" s="42">
        <v>8.5572950344807861</v>
      </c>
      <c r="S152" s="43">
        <v>8.7942546985867587</v>
      </c>
      <c r="T152" s="41">
        <v>9.8134567800975674</v>
      </c>
      <c r="U152" s="42">
        <v>10.085200761456214</v>
      </c>
      <c r="V152" s="42">
        <v>10.364469592932346</v>
      </c>
      <c r="W152" s="43">
        <v>10.651471644805252</v>
      </c>
      <c r="X152" s="42">
        <v>4.0999999999999996</v>
      </c>
      <c r="Y152" s="41">
        <v>5.8679761115336762</v>
      </c>
      <c r="Z152" s="42">
        <v>6.0304659687570297</v>
      </c>
      <c r="AA152" s="42">
        <v>6.1974553251601021</v>
      </c>
      <c r="AB152" s="43">
        <v>6.3690687761682003</v>
      </c>
      <c r="AC152" s="41">
        <v>8.1023581788194328</v>
      </c>
      <c r="AD152" s="42">
        <v>8.3267202073323148</v>
      </c>
      <c r="AE152" s="42">
        <v>8.5572950344807861</v>
      </c>
      <c r="AF152" s="43">
        <v>8.7942546985867587</v>
      </c>
      <c r="AG152" s="41">
        <v>9.8134567800975674</v>
      </c>
      <c r="AH152" s="42">
        <v>10.085200761456214</v>
      </c>
      <c r="AI152" s="42">
        <v>10.364469592932346</v>
      </c>
      <c r="AJ152" s="43">
        <v>10.651471644805252</v>
      </c>
      <c r="AK152" s="42"/>
      <c r="AL152" s="42"/>
      <c r="AM152" s="42"/>
      <c r="AN152" s="42"/>
      <c r="AO152" s="41">
        <v>3.8346039705000132</v>
      </c>
      <c r="AP152" s="42">
        <v>3.9204990994392128</v>
      </c>
      <c r="AQ152" s="42">
        <v>4.0083182792666516</v>
      </c>
      <c r="AR152" s="43">
        <v>4.0981046087222239</v>
      </c>
      <c r="AS152" s="42">
        <v>4.1899021519576021</v>
      </c>
      <c r="AT152" s="41"/>
      <c r="AU152" s="42"/>
      <c r="AV152" s="42">
        <v>3.9204990994392128</v>
      </c>
      <c r="AW152" s="42">
        <v>4.01</v>
      </c>
      <c r="AX152" s="66">
        <v>4.0999999999999996</v>
      </c>
      <c r="AY152" s="36">
        <v>-2.0333721410336629</v>
      </c>
      <c r="AZ152" s="36">
        <v>-2.1099668693178169</v>
      </c>
      <c r="BA152" s="36">
        <v>-2.1891370458934505</v>
      </c>
      <c r="BB152" s="45">
        <v>-2.2709641674459764</v>
      </c>
      <c r="BC152" s="42"/>
      <c r="BD152" s="36">
        <v>-5.8679761115336762</v>
      </c>
      <c r="BE152" s="36">
        <v>-6.0304659687570297</v>
      </c>
      <c r="BF152" s="36">
        <v>-2.2769562257208893</v>
      </c>
      <c r="BG152" s="36">
        <v>-2.3590687761682005</v>
      </c>
      <c r="BI152" s="46">
        <v>3.8346039705000132</v>
      </c>
      <c r="BJ152" s="46">
        <v>3.9204990994392128</v>
      </c>
      <c r="BK152" s="46">
        <v>8.7819179827438809E-2</v>
      </c>
      <c r="BL152" s="46">
        <v>8.8104608722224143E-2</v>
      </c>
      <c r="BM152" s="46">
        <v>8.9902151957602428E-2</v>
      </c>
    </row>
    <row r="153" spans="1:66" ht="12" x14ac:dyDescent="0.2">
      <c r="A153" s="84">
        <v>25</v>
      </c>
      <c r="B153" s="84" t="s">
        <v>88</v>
      </c>
      <c r="C153" s="84" t="s">
        <v>126</v>
      </c>
      <c r="D153" s="84">
        <v>25</v>
      </c>
      <c r="E153" s="37" t="s">
        <v>31</v>
      </c>
      <c r="F153" s="68"/>
      <c r="G153" s="39">
        <v>0.35737694151119997</v>
      </c>
      <c r="H153" s="39">
        <v>0.36538218500105085</v>
      </c>
      <c r="I153" s="39">
        <v>0.75929092775350182</v>
      </c>
      <c r="J153" s="40">
        <v>1.0780732036821064</v>
      </c>
      <c r="K153" s="39"/>
      <c r="L153" s="41">
        <v>0.75929092775350182</v>
      </c>
      <c r="M153" s="42">
        <v>0.78031641799010165</v>
      </c>
      <c r="N153" s="42">
        <v>0.80192412411198477</v>
      </c>
      <c r="O153" s="43">
        <v>0.82413016823251239</v>
      </c>
      <c r="P153" s="41">
        <v>0.91786523700654477</v>
      </c>
      <c r="Q153" s="42">
        <v>0.94328180116370386</v>
      </c>
      <c r="R153" s="42">
        <v>0.96940217423257402</v>
      </c>
      <c r="S153" s="43">
        <v>0.99624584535343153</v>
      </c>
      <c r="T153" s="41">
        <v>1.1075948425200259</v>
      </c>
      <c r="U153" s="42">
        <v>1.1382652004767768</v>
      </c>
      <c r="V153" s="42">
        <v>1.1697848499082466</v>
      </c>
      <c r="W153" s="43">
        <v>1.2021773085056884</v>
      </c>
      <c r="X153" s="42">
        <v>0.36</v>
      </c>
      <c r="Y153" s="106">
        <v>0.75929092775350071</v>
      </c>
      <c r="Z153" s="69">
        <v>0.78031641799010165</v>
      </c>
      <c r="AA153" s="69">
        <v>0.80192412411198477</v>
      </c>
      <c r="AB153" s="107">
        <v>0.82413016823251239</v>
      </c>
      <c r="AC153" s="106">
        <v>0.8469511189017459</v>
      </c>
      <c r="AD153" s="69">
        <v>0.87040400346871072</v>
      </c>
      <c r="AE153" s="69">
        <v>0.89450632078596903</v>
      </c>
      <c r="AF153" s="107">
        <v>0.99624584535343153</v>
      </c>
      <c r="AG153" s="106">
        <v>1.0238328433394395</v>
      </c>
      <c r="AH153" s="69">
        <v>1.0521837516207186</v>
      </c>
      <c r="AI153" s="69">
        <v>1.0813197236021908</v>
      </c>
      <c r="AJ153" s="107">
        <v>1.2021773085056884</v>
      </c>
      <c r="AK153" s="42"/>
      <c r="AL153" s="42"/>
      <c r="AM153" s="42"/>
      <c r="AN153" s="42"/>
      <c r="AO153" s="41">
        <v>0.33439825717657429</v>
      </c>
      <c r="AP153" s="42">
        <v>0.34188877813732954</v>
      </c>
      <c r="AQ153" s="42">
        <v>0.34954708676760565</v>
      </c>
      <c r="AR153" s="43">
        <v>0.35737694151119997</v>
      </c>
      <c r="AS153" s="42">
        <v>0.36538218500105085</v>
      </c>
      <c r="AT153" s="41"/>
      <c r="AU153" s="42"/>
      <c r="AV153" s="42">
        <v>0.34188877813732954</v>
      </c>
      <c r="AW153" s="42">
        <v>0.35</v>
      </c>
      <c r="AX153" s="66">
        <v>0.36</v>
      </c>
      <c r="AY153" s="36">
        <v>-0.42489267057692753</v>
      </c>
      <c r="AZ153" s="36">
        <v>-0.43842763985277211</v>
      </c>
      <c r="BA153" s="36">
        <v>-0.45237703734437912</v>
      </c>
      <c r="BB153" s="45">
        <v>-0.46675322672131242</v>
      </c>
      <c r="BC153" s="42"/>
      <c r="BD153" s="36">
        <v>-0.75929092775350071</v>
      </c>
      <c r="BE153" s="36">
        <v>-0.78031641799010165</v>
      </c>
      <c r="BF153" s="36">
        <v>-0.46003534597465523</v>
      </c>
      <c r="BG153" s="36">
        <v>-0.47413016823251242</v>
      </c>
      <c r="BI153" s="46">
        <v>0.33439825717657429</v>
      </c>
      <c r="BJ153" s="46">
        <v>0.34188877813732954</v>
      </c>
      <c r="BK153" s="46">
        <v>7.6583086302761116E-3</v>
      </c>
      <c r="BL153" s="46">
        <v>7.376941511199997E-3</v>
      </c>
      <c r="BM153" s="46">
        <v>5.3821850010508654E-3</v>
      </c>
    </row>
    <row r="154" spans="1:66" ht="12" x14ac:dyDescent="0.2">
      <c r="A154" s="84">
        <v>25</v>
      </c>
      <c r="B154" s="84" t="s">
        <v>88</v>
      </c>
      <c r="C154" s="84" t="s">
        <v>126</v>
      </c>
      <c r="D154" s="84">
        <v>25</v>
      </c>
      <c r="E154" s="37" t="s">
        <v>82</v>
      </c>
      <c r="F154" s="68"/>
      <c r="G154" s="39">
        <v>45.874079395497645</v>
      </c>
      <c r="H154" s="39">
        <v>46.90165877395679</v>
      </c>
      <c r="I154" s="39">
        <v>47.727497487015142</v>
      </c>
      <c r="J154" s="40">
        <v>1.760787858353783E-2</v>
      </c>
      <c r="K154" s="39"/>
      <c r="L154" s="41">
        <v>47.727497487015142</v>
      </c>
      <c r="M154" s="42">
        <v>49.049117429715643</v>
      </c>
      <c r="N154" s="42">
        <v>50.407334289600385</v>
      </c>
      <c r="O154" s="43">
        <v>51.803161470223692</v>
      </c>
      <c r="P154" s="41">
        <v>61.058264974922629</v>
      </c>
      <c r="Q154" s="42">
        <v>62.74902658838252</v>
      </c>
      <c r="R154" s="42">
        <v>64.48660700409178</v>
      </c>
      <c r="S154" s="43">
        <v>66.272302679354965</v>
      </c>
      <c r="T154" s="41">
        <v>77.724036700639914</v>
      </c>
      <c r="U154" s="42">
        <v>79.87628943416523</v>
      </c>
      <c r="V154" s="42">
        <v>82.08814009936782</v>
      </c>
      <c r="W154" s="43">
        <v>84.361239019838834</v>
      </c>
      <c r="X154" s="42">
        <v>45.87</v>
      </c>
      <c r="Y154" s="41">
        <v>47.727497487015142</v>
      </c>
      <c r="Z154" s="42">
        <v>49.049117429715643</v>
      </c>
      <c r="AA154" s="42">
        <v>50.407334289600385</v>
      </c>
      <c r="AB154" s="43">
        <v>51.803161470223692</v>
      </c>
      <c r="AC154" s="41">
        <v>54.513959804905028</v>
      </c>
      <c r="AD154" s="42">
        <v>58.93520175017531</v>
      </c>
      <c r="AE154" s="42">
        <v>63.559499809649296</v>
      </c>
      <c r="AF154" s="43">
        <v>66.272302679354965</v>
      </c>
      <c r="AG154" s="41">
        <v>70.492106497301364</v>
      </c>
      <c r="AH154" s="42">
        <v>75.691954353362604</v>
      </c>
      <c r="AI154" s="42">
        <v>81.125727138560791</v>
      </c>
      <c r="AJ154" s="43">
        <v>84.361239019838834</v>
      </c>
      <c r="AK154" s="42"/>
      <c r="AL154" s="42"/>
      <c r="AM154" s="42"/>
      <c r="AN154" s="42"/>
      <c r="AO154" s="41">
        <v>42.924459912177781</v>
      </c>
      <c r="AP154" s="42">
        <v>43.885967814210559</v>
      </c>
      <c r="AQ154" s="42">
        <v>44.869013493248879</v>
      </c>
      <c r="AR154" s="43">
        <v>45.874079395497645</v>
      </c>
      <c r="AS154" s="42">
        <v>46.90165877395679</v>
      </c>
      <c r="AT154" s="41"/>
      <c r="AU154" s="42"/>
      <c r="AV154" s="42">
        <v>43.89</v>
      </c>
      <c r="AW154" s="42">
        <v>44.87</v>
      </c>
      <c r="AX154" s="66">
        <v>45.87</v>
      </c>
      <c r="AY154" s="36">
        <v>-4.8030375748373615</v>
      </c>
      <c r="AZ154" s="36">
        <v>-5.163149615505084</v>
      </c>
      <c r="BA154" s="36">
        <v>-5.5383207963515062</v>
      </c>
      <c r="BB154" s="45">
        <v>-5.9290820747260469</v>
      </c>
      <c r="BC154" s="42"/>
      <c r="BD154" s="36">
        <v>-47.727497487015142</v>
      </c>
      <c r="BE154" s="36">
        <v>-49.049117429715643</v>
      </c>
      <c r="BF154" s="36">
        <v>-6.5173342896003845</v>
      </c>
      <c r="BG154" s="36">
        <v>-6.9331614702236948</v>
      </c>
      <c r="BI154" s="46">
        <v>42.09</v>
      </c>
      <c r="BJ154" s="46">
        <v>43.89</v>
      </c>
      <c r="BK154" s="46">
        <v>0.98000000000000398</v>
      </c>
      <c r="BL154" s="46">
        <v>1</v>
      </c>
      <c r="BM154" s="46">
        <v>1.0300000000000082</v>
      </c>
    </row>
    <row r="155" spans="1:66" ht="12" x14ac:dyDescent="0.2">
      <c r="A155" s="84">
        <v>25</v>
      </c>
      <c r="B155" s="84" t="s">
        <v>88</v>
      </c>
      <c r="C155" s="84" t="s">
        <v>126</v>
      </c>
      <c r="D155" s="108">
        <v>25</v>
      </c>
      <c r="E155" s="37" t="s">
        <v>83</v>
      </c>
      <c r="F155" s="100"/>
      <c r="G155" s="39">
        <v>24.878981378970142</v>
      </c>
      <c r="H155" s="39">
        <v>25.436270561859072</v>
      </c>
      <c r="I155" s="39">
        <v>20.304920520183867</v>
      </c>
      <c r="J155" s="40">
        <v>-0.20173358469340671</v>
      </c>
      <c r="K155" s="39"/>
      <c r="L155" s="53">
        <v>20.304920520183867</v>
      </c>
      <c r="M155" s="38">
        <v>20.867183142516502</v>
      </c>
      <c r="N155" s="38">
        <v>21.445015353321953</v>
      </c>
      <c r="O155" s="111">
        <v>22.038848289360121</v>
      </c>
      <c r="P155" s="53">
        <v>24.280260191247084</v>
      </c>
      <c r="Q155" s="38">
        <v>24.952603761982999</v>
      </c>
      <c r="R155" s="38">
        <v>25.643565167682347</v>
      </c>
      <c r="S155" s="111">
        <v>26.353659953958736</v>
      </c>
      <c r="T155" s="53">
        <v>29.162975698828426</v>
      </c>
      <c r="U155" s="38">
        <v>29.970526320617207</v>
      </c>
      <c r="V155" s="38">
        <v>30.800438789615484</v>
      </c>
      <c r="W155" s="111">
        <v>31.653332326708153</v>
      </c>
      <c r="X155" s="38">
        <v>24.88</v>
      </c>
      <c r="Y155" s="53">
        <v>20.304920520183867</v>
      </c>
      <c r="Z155" s="38">
        <v>20.867183142516502</v>
      </c>
      <c r="AA155" s="38">
        <v>21.445015353321953</v>
      </c>
      <c r="AB155" s="111">
        <v>22.038848289360121</v>
      </c>
      <c r="AC155" s="53">
        <v>22.649125025979163</v>
      </c>
      <c r="AD155" s="38">
        <v>23.276300907706354</v>
      </c>
      <c r="AE155" s="38">
        <v>23.920843887993382</v>
      </c>
      <c r="AF155" s="111">
        <v>26.353659953958736</v>
      </c>
      <c r="AG155" s="53">
        <v>27.083417942375689</v>
      </c>
      <c r="AH155" s="38">
        <v>27.833383625761339</v>
      </c>
      <c r="AI155" s="38">
        <v>28.604116574469728</v>
      </c>
      <c r="AJ155" s="111">
        <v>31.653332326708153</v>
      </c>
      <c r="AO155" s="53">
        <v>23.279308335552845</v>
      </c>
      <c r="AP155" s="38">
        <v>23.800764842269224</v>
      </c>
      <c r="AQ155" s="38">
        <v>24.333901974736058</v>
      </c>
      <c r="AR155" s="111">
        <v>24.878981378970142</v>
      </c>
      <c r="AS155" s="42">
        <v>25.436270561859072</v>
      </c>
      <c r="AT155" s="117"/>
      <c r="AU155" s="116"/>
      <c r="AV155" s="116">
        <v>23.8</v>
      </c>
      <c r="AW155" s="116">
        <v>24.33</v>
      </c>
      <c r="AX155" s="116">
        <v>24.88</v>
      </c>
      <c r="AY155" s="36">
        <v>2.9743878153689778</v>
      </c>
      <c r="AZ155" s="36">
        <v>2.9335816997527218</v>
      </c>
      <c r="BA155" s="36">
        <v>2.8888866214141053</v>
      </c>
      <c r="BB155" s="45">
        <v>2.8401330896100205</v>
      </c>
      <c r="BC155" s="116"/>
      <c r="BD155" s="36">
        <v>-20.304920520183867</v>
      </c>
      <c r="BE155" s="36">
        <v>-20.867183142516502</v>
      </c>
      <c r="BF155" s="36">
        <v>2.354984646678048</v>
      </c>
      <c r="BG155" s="36">
        <v>2.2911517106398769</v>
      </c>
      <c r="BI155" s="46">
        <v>23.279308335552845</v>
      </c>
      <c r="BJ155" s="46">
        <v>23.8</v>
      </c>
      <c r="BK155" s="46">
        <v>0.52999999999999758</v>
      </c>
      <c r="BL155" s="46">
        <v>0.55000000000000071</v>
      </c>
      <c r="BM155" s="46">
        <v>0.55000000000000071</v>
      </c>
      <c r="BN155" s="99"/>
    </row>
    <row r="156" spans="1:66" ht="12" x14ac:dyDescent="0.2">
      <c r="A156" s="84">
        <v>25</v>
      </c>
      <c r="B156" s="84" t="s">
        <v>88</v>
      </c>
      <c r="C156" s="84" t="s">
        <v>126</v>
      </c>
      <c r="D156" s="108">
        <v>25</v>
      </c>
      <c r="E156" s="67" t="s">
        <v>84</v>
      </c>
      <c r="F156" s="38"/>
      <c r="G156" s="39">
        <v>49.972184004219869</v>
      </c>
      <c r="H156" s="39">
        <v>51.091560925914393</v>
      </c>
      <c r="I156" s="39">
        <v>53.595473598548821</v>
      </c>
      <c r="J156" s="40">
        <v>4.9008341637188195E-2</v>
      </c>
      <c r="K156" s="39"/>
      <c r="L156" s="41">
        <v>53.595473598548821</v>
      </c>
      <c r="M156" s="42">
        <v>55.079583398472671</v>
      </c>
      <c r="N156" s="42">
        <v>56.604789614760485</v>
      </c>
      <c r="O156" s="43">
        <v>58.172230246391891</v>
      </c>
      <c r="P156" s="41">
        <v>69.160623153742065</v>
      </c>
      <c r="Q156" s="42">
        <v>71.075746795714835</v>
      </c>
      <c r="R156" s="42">
        <v>73.043902038572568</v>
      </c>
      <c r="S156" s="43">
        <v>75.06655737794172</v>
      </c>
      <c r="T156" s="41">
        <v>87.537493480737481</v>
      </c>
      <c r="U156" s="42">
        <v>89.961490195621451</v>
      </c>
      <c r="V156" s="42">
        <v>92.452609692300172</v>
      </c>
      <c r="W156" s="43">
        <v>95.012710664644089</v>
      </c>
      <c r="X156" s="42">
        <v>49.97</v>
      </c>
      <c r="Y156" s="106">
        <v>53.595473598548821</v>
      </c>
      <c r="Z156" s="69">
        <v>55.079583398472671</v>
      </c>
      <c r="AA156" s="69">
        <v>56.604789614760485</v>
      </c>
      <c r="AB156" s="107">
        <v>58.172230246391891</v>
      </c>
      <c r="AC156" s="106">
        <v>62.616317983724457</v>
      </c>
      <c r="AD156" s="69">
        <v>67.261921957507624</v>
      </c>
      <c r="AE156" s="69">
        <v>72.116794844130084</v>
      </c>
      <c r="AF156" s="107">
        <v>75.06655737794172</v>
      </c>
      <c r="AG156" s="106">
        <v>80.305563277398932</v>
      </c>
      <c r="AH156" s="69">
        <v>85.777155114818825</v>
      </c>
      <c r="AI156" s="69">
        <v>91.490196731493143</v>
      </c>
      <c r="AJ156" s="107">
        <v>95.012710664644089</v>
      </c>
      <c r="AK156" s="42"/>
      <c r="AL156" s="42"/>
      <c r="AM156" s="42"/>
      <c r="AN156" s="42"/>
      <c r="AO156" s="41">
        <v>46.759063882677793</v>
      </c>
      <c r="AP156" s="42">
        <v>47.806466913649771</v>
      </c>
      <c r="AQ156" s="42">
        <v>48.877331772515532</v>
      </c>
      <c r="AR156" s="43">
        <v>49.972184004219869</v>
      </c>
      <c r="AS156" s="42">
        <v>51.091560925914393</v>
      </c>
      <c r="AT156" s="41"/>
      <c r="AU156" s="42"/>
      <c r="AV156" s="42">
        <v>47.806466913649771</v>
      </c>
      <c r="AW156" s="42">
        <v>48.879999999999995</v>
      </c>
      <c r="AX156" s="66">
        <v>49.97</v>
      </c>
      <c r="AY156" s="36">
        <v>-6.836409715871028</v>
      </c>
      <c r="AZ156" s="36">
        <v>-7.2731164848229</v>
      </c>
      <c r="BA156" s="36">
        <v>-7.7274578422449522</v>
      </c>
      <c r="BB156" s="45">
        <v>-8.2000462421720215</v>
      </c>
      <c r="BC156" s="42"/>
      <c r="BD156" s="36">
        <v>-53.595473598548821</v>
      </c>
      <c r="BE156" s="36">
        <v>-55.079583398472671</v>
      </c>
      <c r="BF156" s="36">
        <v>-8.7983227011107132</v>
      </c>
      <c r="BG156" s="36">
        <v>-9.2922302463918953</v>
      </c>
      <c r="BI156" s="46">
        <v>45.924016000000002</v>
      </c>
      <c r="BJ156" s="46">
        <v>47.806466913649771</v>
      </c>
      <c r="BK156" s="46">
        <v>1.070864858865761</v>
      </c>
      <c r="BL156" s="46">
        <v>1.0921840042198738</v>
      </c>
      <c r="BM156" s="46">
        <v>1.1215609259143946</v>
      </c>
      <c r="BN156" s="99"/>
    </row>
    <row r="157" spans="1:66" ht="12" x14ac:dyDescent="0.2">
      <c r="A157" s="84">
        <v>25</v>
      </c>
      <c r="B157" s="84" t="s">
        <v>88</v>
      </c>
      <c r="C157" s="84" t="s">
        <v>126</v>
      </c>
      <c r="D157" s="108">
        <v>25</v>
      </c>
      <c r="E157" s="67" t="s">
        <v>85</v>
      </c>
      <c r="F157" s="38"/>
      <c r="G157" s="39">
        <v>25.23635832048134</v>
      </c>
      <c r="H157" s="39">
        <v>25.801652746860121</v>
      </c>
      <c r="I157" s="39">
        <v>21.064211447937367</v>
      </c>
      <c r="J157" s="40">
        <v>-0.18360999372411393</v>
      </c>
      <c r="K157" s="39"/>
      <c r="L157" s="41">
        <v>21.064211447937367</v>
      </c>
      <c r="M157" s="42">
        <v>21.647499560506603</v>
      </c>
      <c r="N157" s="42">
        <v>22.246939477433937</v>
      </c>
      <c r="O157" s="43">
        <v>22.862978457592632</v>
      </c>
      <c r="P157" s="41">
        <v>25.198125428253629</v>
      </c>
      <c r="Q157" s="42">
        <v>25.895885563146702</v>
      </c>
      <c r="R157" s="42">
        <v>26.612967341914921</v>
      </c>
      <c r="S157" s="43">
        <v>27.349905799312168</v>
      </c>
      <c r="T157" s="41">
        <v>30.270570541348452</v>
      </c>
      <c r="U157" s="42">
        <v>31.108791521093984</v>
      </c>
      <c r="V157" s="42">
        <v>31.970223639523731</v>
      </c>
      <c r="W157" s="43">
        <v>32.855509635213842</v>
      </c>
      <c r="X157" s="42">
        <v>25.24</v>
      </c>
      <c r="Y157" s="41">
        <v>21.064211447937367</v>
      </c>
      <c r="Z157" s="42">
        <v>21.647499560506603</v>
      </c>
      <c r="AA157" s="42">
        <v>22.246939477433937</v>
      </c>
      <c r="AB157" s="43">
        <v>22.862978457592632</v>
      </c>
      <c r="AC157" s="41">
        <v>23.496076144880909</v>
      </c>
      <c r="AD157" s="42">
        <v>24.146704911175064</v>
      </c>
      <c r="AE157" s="42">
        <v>24.81535020877935</v>
      </c>
      <c r="AF157" s="43">
        <v>27.349905799312168</v>
      </c>
      <c r="AG157" s="41">
        <v>28.107250785715127</v>
      </c>
      <c r="AH157" s="42">
        <v>28.885567377382056</v>
      </c>
      <c r="AI157" s="42">
        <v>29.68543629807192</v>
      </c>
      <c r="AJ157" s="43">
        <v>32.855509635213842</v>
      </c>
      <c r="AK157" s="42"/>
      <c r="AL157" s="42">
        <v>0.62175397685827749</v>
      </c>
      <c r="AM157" s="42"/>
      <c r="AN157" s="42"/>
      <c r="AO157" s="41">
        <v>23.613706592729418</v>
      </c>
      <c r="AP157" s="42">
        <v>24.142653620406552</v>
      </c>
      <c r="AQ157" s="42">
        <v>24.683449061503662</v>
      </c>
      <c r="AR157" s="43">
        <v>25.23635832048134</v>
      </c>
      <c r="AS157" s="42">
        <v>25.801652746860121</v>
      </c>
      <c r="AT157" s="42"/>
      <c r="AU157" s="42"/>
      <c r="AV157" s="42">
        <v>24.142653620406552</v>
      </c>
      <c r="AW157" s="42">
        <v>24.68</v>
      </c>
      <c r="AX157" s="66">
        <v>25.24</v>
      </c>
      <c r="AY157" s="36">
        <v>2.5494951447920506</v>
      </c>
      <c r="AZ157" s="36">
        <v>2.4951540598999493</v>
      </c>
      <c r="BA157" s="36">
        <v>2.4365095840697251</v>
      </c>
      <c r="BB157" s="45">
        <v>2.3733798628887079</v>
      </c>
      <c r="BC157" s="42"/>
      <c r="BD157" s="36">
        <v>-21.064211447937367</v>
      </c>
      <c r="BE157" s="36">
        <v>-21.647499560506603</v>
      </c>
      <c r="BF157" s="36">
        <v>1.895714142972615</v>
      </c>
      <c r="BG157" s="36">
        <v>1.8170215424073675</v>
      </c>
      <c r="BI157" s="46">
        <v>23.61</v>
      </c>
      <c r="BJ157" s="46">
        <v>24.142653620406552</v>
      </c>
      <c r="BK157" s="46">
        <v>0.54079544109711009</v>
      </c>
      <c r="BL157" s="46">
        <v>0.55635832048134048</v>
      </c>
      <c r="BM157" s="46">
        <v>0.56165274686012268</v>
      </c>
    </row>
    <row r="158" spans="1:66" ht="12" x14ac:dyDescent="0.2">
      <c r="D158" s="108"/>
      <c r="E158" s="103"/>
      <c r="F158" s="38"/>
      <c r="G158" s="39"/>
      <c r="H158" s="39"/>
      <c r="I158" s="39"/>
      <c r="J158" s="40"/>
      <c r="K158" s="39"/>
      <c r="L158" s="41"/>
      <c r="M158" s="42"/>
      <c r="N158" s="42"/>
      <c r="O158" s="43"/>
      <c r="P158" s="41"/>
      <c r="Q158" s="42"/>
      <c r="R158" s="42"/>
      <c r="S158" s="43"/>
      <c r="T158" s="41"/>
      <c r="U158" s="42"/>
      <c r="V158" s="42"/>
      <c r="W158" s="43"/>
      <c r="X158" s="42"/>
      <c r="Y158" s="41"/>
      <c r="Z158" s="42"/>
      <c r="AA158" s="42"/>
      <c r="AB158" s="43"/>
      <c r="AC158" s="41"/>
      <c r="AD158" s="42"/>
      <c r="AE158" s="42"/>
      <c r="AF158" s="43"/>
      <c r="AG158" s="41"/>
      <c r="AH158" s="42"/>
      <c r="AI158" s="42"/>
      <c r="AJ158" s="43"/>
      <c r="AK158" s="42"/>
      <c r="AL158" s="42"/>
      <c r="AM158" s="42"/>
      <c r="AN158" s="42"/>
      <c r="AO158" s="41"/>
      <c r="AP158" s="42"/>
      <c r="AQ158" s="42"/>
      <c r="AR158" s="43"/>
      <c r="AS158" s="42"/>
      <c r="AT158" s="41"/>
      <c r="AU158" s="42"/>
      <c r="AV158" s="42"/>
      <c r="AW158" s="42"/>
      <c r="AX158" s="66"/>
      <c r="AY158" s="36"/>
      <c r="AZ158" s="36"/>
      <c r="BA158" s="36"/>
      <c r="BB158" s="45"/>
      <c r="BC158" s="42"/>
      <c r="BD158" s="36"/>
      <c r="BE158" s="36"/>
      <c r="BF158" s="36"/>
      <c r="BG158" s="36"/>
      <c r="BI158" s="46"/>
      <c r="BJ158" s="46"/>
      <c r="BK158" s="46"/>
      <c r="BL158" s="46"/>
      <c r="BM158" s="46"/>
    </row>
    <row r="159" spans="1:66" ht="12" x14ac:dyDescent="0.2">
      <c r="D159" s="108"/>
      <c r="E159" s="37"/>
      <c r="F159" s="38"/>
      <c r="G159" s="39"/>
      <c r="H159" s="39"/>
      <c r="I159" s="39"/>
      <c r="J159" s="40"/>
      <c r="K159" s="39"/>
      <c r="L159" s="41"/>
      <c r="M159" s="42"/>
      <c r="N159" s="42"/>
      <c r="O159" s="43"/>
      <c r="P159" s="41"/>
      <c r="Q159" s="42"/>
      <c r="R159" s="42"/>
      <c r="S159" s="43"/>
      <c r="T159" s="41"/>
      <c r="U159" s="42"/>
      <c r="V159" s="42"/>
      <c r="W159" s="43"/>
      <c r="X159" s="42"/>
      <c r="Y159" s="41"/>
      <c r="Z159" s="42"/>
      <c r="AA159" s="42"/>
      <c r="AB159" s="43"/>
      <c r="AC159" s="41"/>
      <c r="AD159" s="42"/>
      <c r="AE159" s="42"/>
      <c r="AF159" s="43"/>
      <c r="AG159" s="41"/>
      <c r="AH159" s="42"/>
      <c r="AI159" s="42"/>
      <c r="AJ159" s="43"/>
      <c r="AK159" s="42"/>
      <c r="AL159" s="42"/>
      <c r="AM159" s="42"/>
      <c r="AN159" s="42"/>
      <c r="AO159" s="41"/>
      <c r="AP159" s="42"/>
      <c r="AQ159" s="42"/>
      <c r="AR159" s="43"/>
      <c r="AS159" s="42"/>
      <c r="AT159" s="41"/>
      <c r="AU159" s="42"/>
      <c r="AV159" s="42"/>
      <c r="AW159" s="42"/>
      <c r="AX159" s="66"/>
      <c r="AY159" s="36"/>
      <c r="AZ159" s="36"/>
      <c r="BA159" s="36"/>
      <c r="BB159" s="45"/>
      <c r="BC159" s="42"/>
      <c r="BD159" s="36"/>
      <c r="BE159" s="36"/>
      <c r="BF159" s="36"/>
      <c r="BG159" s="36"/>
      <c r="BI159" s="46"/>
      <c r="BJ159" s="46"/>
      <c r="BK159" s="46"/>
      <c r="BL159" s="46"/>
      <c r="BM159" s="46"/>
    </row>
    <row r="160" spans="1:66" ht="12" x14ac:dyDescent="0.2">
      <c r="D160" s="108"/>
      <c r="E160" s="37"/>
      <c r="F160" s="68"/>
      <c r="G160" s="39"/>
      <c r="H160" s="39"/>
      <c r="I160" s="39"/>
      <c r="J160" s="40"/>
      <c r="K160" s="39"/>
      <c r="L160" s="41"/>
      <c r="M160" s="42"/>
      <c r="N160" s="42"/>
      <c r="O160" s="43"/>
      <c r="P160" s="41"/>
      <c r="Q160" s="42"/>
      <c r="R160" s="42"/>
      <c r="S160" s="43"/>
      <c r="T160" s="41"/>
      <c r="U160" s="42"/>
      <c r="V160" s="42"/>
      <c r="W160" s="43"/>
      <c r="X160" s="42"/>
      <c r="Y160" s="106"/>
      <c r="Z160" s="69"/>
      <c r="AA160" s="69"/>
      <c r="AB160" s="107"/>
      <c r="AC160" s="106"/>
      <c r="AD160" s="69"/>
      <c r="AE160" s="69"/>
      <c r="AF160" s="107"/>
      <c r="AG160" s="106"/>
      <c r="AH160" s="69"/>
      <c r="AI160" s="69"/>
      <c r="AJ160" s="107"/>
      <c r="AK160" s="42"/>
      <c r="AL160" s="42"/>
      <c r="AM160" s="42"/>
      <c r="AN160" s="42"/>
      <c r="AO160" s="41"/>
      <c r="AP160" s="42"/>
      <c r="AQ160" s="42"/>
      <c r="AR160" s="43"/>
      <c r="AS160" s="42"/>
      <c r="AT160" s="41"/>
      <c r="AU160" s="42"/>
      <c r="AV160" s="42"/>
      <c r="AW160" s="42"/>
      <c r="AX160" s="66"/>
      <c r="AY160" s="36"/>
      <c r="AZ160" s="36"/>
      <c r="BA160" s="36"/>
      <c r="BB160" s="45"/>
      <c r="BC160" s="42"/>
      <c r="BD160" s="36"/>
      <c r="BE160" s="36"/>
      <c r="BF160" s="36"/>
      <c r="BG160" s="36"/>
      <c r="BI160" s="46"/>
      <c r="BJ160" s="46"/>
      <c r="BK160" s="46"/>
      <c r="BL160" s="46"/>
      <c r="BM160" s="46"/>
    </row>
    <row r="161" spans="1:66" ht="12" x14ac:dyDescent="0.2">
      <c r="D161" s="108"/>
      <c r="E161" s="37"/>
      <c r="F161" s="68"/>
      <c r="G161" s="39"/>
      <c r="H161" s="39"/>
      <c r="I161" s="39"/>
      <c r="J161" s="40"/>
      <c r="K161" s="39"/>
      <c r="L161" s="41"/>
      <c r="M161" s="42"/>
      <c r="N161" s="42"/>
      <c r="O161" s="43"/>
      <c r="P161" s="41"/>
      <c r="Q161" s="42"/>
      <c r="R161" s="42"/>
      <c r="S161" s="43"/>
      <c r="T161" s="41"/>
      <c r="U161" s="42"/>
      <c r="V161" s="42"/>
      <c r="W161" s="43"/>
      <c r="X161" s="42"/>
      <c r="Y161" s="41"/>
      <c r="Z161" s="42"/>
      <c r="AA161" s="42"/>
      <c r="AB161" s="43"/>
      <c r="AC161" s="41"/>
      <c r="AD161" s="42"/>
      <c r="AE161" s="42"/>
      <c r="AF161" s="43"/>
      <c r="AG161" s="41"/>
      <c r="AH161" s="42"/>
      <c r="AI161" s="42"/>
      <c r="AJ161" s="43"/>
      <c r="AK161" s="42"/>
      <c r="AL161" s="42"/>
      <c r="AM161" s="42"/>
      <c r="AN161" s="42"/>
      <c r="AO161" s="41"/>
      <c r="AP161" s="42"/>
      <c r="AQ161" s="42"/>
      <c r="AR161" s="43"/>
      <c r="AS161" s="42"/>
      <c r="AT161" s="41"/>
      <c r="AU161" s="42"/>
      <c r="AV161" s="42"/>
      <c r="AW161" s="42"/>
      <c r="AX161" s="66"/>
      <c r="AY161" s="36"/>
      <c r="AZ161" s="36"/>
      <c r="BA161" s="36"/>
      <c r="BB161" s="45"/>
      <c r="BC161" s="42"/>
      <c r="BD161" s="36"/>
      <c r="BE161" s="36"/>
      <c r="BF161" s="36"/>
      <c r="BG161" s="36"/>
      <c r="BI161" s="46"/>
      <c r="BJ161" s="46"/>
      <c r="BK161" s="46"/>
      <c r="BL161" s="46"/>
      <c r="BM161" s="46"/>
    </row>
    <row r="162" spans="1:66" ht="12" x14ac:dyDescent="0.2">
      <c r="D162" s="108"/>
      <c r="E162" s="37"/>
      <c r="F162" s="100"/>
      <c r="G162" s="39"/>
      <c r="H162" s="39"/>
      <c r="I162" s="39"/>
      <c r="J162" s="40"/>
      <c r="K162" s="39"/>
      <c r="L162" s="41"/>
      <c r="M162" s="42"/>
      <c r="N162" s="42"/>
      <c r="O162" s="114"/>
      <c r="P162" s="41"/>
      <c r="Q162" s="42"/>
      <c r="R162" s="42"/>
      <c r="S162" s="114"/>
      <c r="T162" s="41"/>
      <c r="U162" s="42"/>
      <c r="V162" s="42"/>
      <c r="W162" s="114"/>
      <c r="X162" s="42"/>
      <c r="Y162" s="41"/>
      <c r="Z162" s="42"/>
      <c r="AA162" s="42"/>
      <c r="AB162" s="114"/>
      <c r="AC162" s="41"/>
      <c r="AD162" s="42"/>
      <c r="AE162" s="42"/>
      <c r="AF162" s="114"/>
      <c r="AG162" s="41"/>
      <c r="AH162" s="42"/>
      <c r="AI162" s="42"/>
      <c r="AJ162" s="114"/>
      <c r="AO162" s="41"/>
      <c r="AP162" s="42"/>
      <c r="AQ162" s="42"/>
      <c r="AR162" s="114"/>
      <c r="AS162" s="42"/>
      <c r="AT162" s="117"/>
      <c r="AU162" s="116"/>
      <c r="AV162" s="116"/>
      <c r="AW162" s="116"/>
      <c r="AX162" s="116"/>
      <c r="AY162" s="36"/>
      <c r="AZ162" s="36"/>
      <c r="BA162" s="36"/>
      <c r="BB162" s="45"/>
      <c r="BC162" s="116"/>
      <c r="BD162" s="36"/>
      <c r="BE162" s="36"/>
      <c r="BF162" s="36"/>
      <c r="BG162" s="36"/>
      <c r="BI162" s="46"/>
      <c r="BJ162" s="46"/>
      <c r="BK162" s="46"/>
      <c r="BL162" s="46"/>
      <c r="BM162" s="46"/>
      <c r="BN162" s="99"/>
    </row>
    <row r="163" spans="1:66" ht="12" x14ac:dyDescent="0.2">
      <c r="D163" s="108"/>
      <c r="E163" s="67"/>
      <c r="F163" s="38"/>
      <c r="G163" s="39"/>
      <c r="H163" s="39"/>
      <c r="I163" s="39"/>
      <c r="J163" s="40"/>
      <c r="K163" s="39"/>
      <c r="L163" s="41"/>
      <c r="M163" s="42"/>
      <c r="N163" s="42"/>
      <c r="O163" s="43"/>
      <c r="P163" s="41"/>
      <c r="Q163" s="42"/>
      <c r="R163" s="42"/>
      <c r="S163" s="43"/>
      <c r="T163" s="41"/>
      <c r="U163" s="42"/>
      <c r="V163" s="42"/>
      <c r="W163" s="43"/>
      <c r="X163" s="42"/>
      <c r="Y163" s="106"/>
      <c r="Z163" s="69"/>
      <c r="AA163" s="69"/>
      <c r="AB163" s="107"/>
      <c r="AC163" s="106"/>
      <c r="AD163" s="69"/>
      <c r="AE163" s="69"/>
      <c r="AF163" s="107"/>
      <c r="AG163" s="106"/>
      <c r="AH163" s="69"/>
      <c r="AI163" s="69"/>
      <c r="AJ163" s="107"/>
      <c r="AK163" s="42"/>
      <c r="AL163" s="42"/>
      <c r="AM163" s="42"/>
      <c r="AN163" s="42"/>
      <c r="AO163" s="41"/>
      <c r="AP163" s="42"/>
      <c r="AQ163" s="42"/>
      <c r="AR163" s="43"/>
      <c r="AS163" s="42"/>
      <c r="AT163" s="41"/>
      <c r="AU163" s="42"/>
      <c r="AV163" s="42"/>
      <c r="AW163" s="42"/>
      <c r="AX163" s="66"/>
      <c r="AY163" s="36"/>
      <c r="AZ163" s="36"/>
      <c r="BA163" s="36"/>
      <c r="BB163" s="45"/>
      <c r="BC163" s="42"/>
      <c r="BD163" s="36"/>
      <c r="BE163" s="36"/>
      <c r="BF163" s="36"/>
      <c r="BG163" s="36"/>
      <c r="BI163" s="46"/>
      <c r="BJ163" s="46"/>
      <c r="BK163" s="46"/>
      <c r="BL163" s="46"/>
      <c r="BM163" s="46"/>
      <c r="BN163" s="99"/>
    </row>
    <row r="164" spans="1:66" ht="12" x14ac:dyDescent="0.2">
      <c r="D164" s="108"/>
      <c r="E164" s="67"/>
      <c r="F164" s="38"/>
      <c r="G164" s="39"/>
      <c r="H164" s="39"/>
      <c r="I164" s="39"/>
      <c r="J164" s="40"/>
      <c r="K164" s="39"/>
      <c r="L164" s="41"/>
      <c r="M164" s="42"/>
      <c r="N164" s="42"/>
      <c r="O164" s="43"/>
      <c r="P164" s="41"/>
      <c r="Q164" s="42"/>
      <c r="R164" s="42"/>
      <c r="S164" s="43"/>
      <c r="T164" s="41"/>
      <c r="U164" s="42"/>
      <c r="V164" s="42"/>
      <c r="W164" s="43"/>
      <c r="X164" s="42"/>
      <c r="Y164" s="41"/>
      <c r="Z164" s="42"/>
      <c r="AA164" s="42"/>
      <c r="AB164" s="43"/>
      <c r="AC164" s="41"/>
      <c r="AD164" s="42"/>
      <c r="AE164" s="42"/>
      <c r="AF164" s="43"/>
      <c r="AG164" s="41"/>
      <c r="AH164" s="42"/>
      <c r="AI164" s="42"/>
      <c r="AJ164" s="43"/>
      <c r="AK164" s="42"/>
      <c r="AL164" s="42"/>
      <c r="AM164" s="42"/>
      <c r="AN164" s="42"/>
      <c r="AO164" s="41"/>
      <c r="AP164" s="42"/>
      <c r="AQ164" s="42"/>
      <c r="AR164" s="43"/>
      <c r="AS164" s="42"/>
      <c r="AT164" s="41"/>
      <c r="AU164" s="42"/>
      <c r="AV164" s="42"/>
      <c r="AW164" s="42"/>
      <c r="AX164" s="66"/>
      <c r="AY164" s="36"/>
      <c r="AZ164" s="36"/>
      <c r="BA164" s="36"/>
      <c r="BB164" s="45"/>
      <c r="BC164" s="42"/>
      <c r="BD164" s="36"/>
      <c r="BE164" s="36"/>
      <c r="BF164" s="36"/>
      <c r="BG164" s="36"/>
      <c r="BI164" s="46"/>
      <c r="BJ164" s="46"/>
      <c r="BK164" s="46"/>
      <c r="BL164" s="46"/>
      <c r="BM164" s="46"/>
    </row>
    <row r="165" spans="1:66" ht="12" x14ac:dyDescent="0.2">
      <c r="A165" s="84">
        <v>29</v>
      </c>
      <c r="B165" s="84" t="s">
        <v>89</v>
      </c>
      <c r="C165" s="84" t="s">
        <v>127</v>
      </c>
      <c r="D165" s="108">
        <v>29</v>
      </c>
      <c r="E165" s="103" t="s">
        <v>89</v>
      </c>
      <c r="F165" s="38"/>
      <c r="G165" s="39">
        <v>0</v>
      </c>
      <c r="H165" s="39">
        <v>0</v>
      </c>
      <c r="I165" s="39">
        <v>0</v>
      </c>
      <c r="J165" s="40" t="s">
        <v>103</v>
      </c>
      <c r="K165" s="39"/>
      <c r="L165" s="41"/>
      <c r="M165" s="42"/>
      <c r="N165" s="42"/>
      <c r="O165" s="43"/>
      <c r="P165" s="41"/>
      <c r="Q165" s="42"/>
      <c r="R165" s="42"/>
      <c r="S165" s="43"/>
      <c r="T165" s="41"/>
      <c r="U165" s="42"/>
      <c r="V165" s="42"/>
      <c r="W165" s="43"/>
      <c r="X165" s="42"/>
      <c r="Y165" s="41"/>
      <c r="Z165" s="42"/>
      <c r="AA165" s="42"/>
      <c r="AB165" s="43"/>
      <c r="AC165" s="41"/>
      <c r="AD165" s="42"/>
      <c r="AE165" s="42"/>
      <c r="AF165" s="43"/>
      <c r="AG165" s="41"/>
      <c r="AH165" s="42"/>
      <c r="AI165" s="42"/>
      <c r="AJ165" s="43"/>
      <c r="AK165" s="42"/>
      <c r="AL165" s="42"/>
      <c r="AM165" s="42"/>
      <c r="AN165" s="42"/>
      <c r="AO165" s="41"/>
      <c r="AP165" s="42"/>
      <c r="AQ165" s="42"/>
      <c r="AR165" s="43"/>
      <c r="AS165" s="42" t="s">
        <v>103</v>
      </c>
      <c r="AT165" s="41"/>
      <c r="AU165" s="42"/>
      <c r="AV165" s="42"/>
      <c r="AW165" s="42"/>
      <c r="AX165" s="66"/>
      <c r="AY165" s="36">
        <v>0</v>
      </c>
      <c r="AZ165" s="36">
        <v>0</v>
      </c>
      <c r="BA165" s="36">
        <v>0</v>
      </c>
      <c r="BB165" s="45">
        <v>0</v>
      </c>
      <c r="BC165" s="42"/>
      <c r="BD165" s="36">
        <v>0</v>
      </c>
      <c r="BE165" s="36">
        <v>0</v>
      </c>
      <c r="BF165" s="36">
        <v>0</v>
      </c>
      <c r="BG165" s="36">
        <v>0</v>
      </c>
      <c r="BI165" s="46">
        <v>0</v>
      </c>
      <c r="BJ165" s="46">
        <v>0</v>
      </c>
      <c r="BK165" s="46">
        <v>0</v>
      </c>
      <c r="BL165" s="46">
        <v>0</v>
      </c>
      <c r="BM165" s="46">
        <v>0</v>
      </c>
    </row>
    <row r="166" spans="1:66" ht="12" x14ac:dyDescent="0.2">
      <c r="A166" s="84">
        <v>29</v>
      </c>
      <c r="B166" s="84" t="s">
        <v>89</v>
      </c>
      <c r="C166" s="84" t="s">
        <v>127</v>
      </c>
      <c r="D166" s="108">
        <v>29</v>
      </c>
      <c r="E166" s="37" t="s">
        <v>29</v>
      </c>
      <c r="F166" s="38" t="s">
        <v>30</v>
      </c>
      <c r="G166" s="39">
        <v>6.6414532132341568</v>
      </c>
      <c r="H166" s="39">
        <v>6.7902217652106014</v>
      </c>
      <c r="I166" s="39">
        <v>7.8405662906364295</v>
      </c>
      <c r="J166" s="40">
        <v>0.15468486328491088</v>
      </c>
      <c r="K166" s="39"/>
      <c r="L166" s="41">
        <v>7.8405662906364295</v>
      </c>
      <c r="M166" s="42">
        <v>8.0576790519872539</v>
      </c>
      <c r="N166" s="42">
        <v>8.2808038728493489</v>
      </c>
      <c r="O166" s="43">
        <v>8.5101072328867495</v>
      </c>
      <c r="P166" s="41">
        <v>11.356297646626555</v>
      </c>
      <c r="Q166" s="42">
        <v>11.670764363619368</v>
      </c>
      <c r="R166" s="42">
        <v>11.993938964041567</v>
      </c>
      <c r="S166" s="43">
        <v>12.326062577493591</v>
      </c>
      <c r="T166" s="41">
        <v>14.522235476228907</v>
      </c>
      <c r="U166" s="42">
        <v>14.924370032376512</v>
      </c>
      <c r="V166" s="42">
        <v>15.337640078064464</v>
      </c>
      <c r="W166" s="43">
        <v>15.762353965622623</v>
      </c>
      <c r="X166" s="42">
        <v>6.64</v>
      </c>
      <c r="Y166" s="41">
        <v>7.8405662906364295</v>
      </c>
      <c r="Z166" s="42">
        <v>8.0576790519872539</v>
      </c>
      <c r="AA166" s="42">
        <v>8.2808038728493489</v>
      </c>
      <c r="AB166" s="43">
        <v>8.5101072328867495</v>
      </c>
      <c r="AC166" s="41">
        <v>11.356297646626555</v>
      </c>
      <c r="AD166" s="42">
        <v>11.670764363619368</v>
      </c>
      <c r="AE166" s="42">
        <v>11.993938964041567</v>
      </c>
      <c r="AF166" s="43">
        <v>12.326062577493591</v>
      </c>
      <c r="AG166" s="41">
        <v>14.522235476228907</v>
      </c>
      <c r="AH166" s="42">
        <v>14.924370032376512</v>
      </c>
      <c r="AI166" s="42">
        <v>15.337640078064464</v>
      </c>
      <c r="AJ166" s="43">
        <v>15.762353965622623</v>
      </c>
      <c r="AK166" s="42"/>
      <c r="AL166" s="42"/>
      <c r="AM166" s="42" t="s">
        <v>81</v>
      </c>
      <c r="AN166" s="42"/>
      <c r="AO166" s="41">
        <v>6.2144199069868078</v>
      </c>
      <c r="AP166" s="42">
        <v>6.3536229129033108</v>
      </c>
      <c r="AQ166" s="42">
        <v>6.4959440661523447</v>
      </c>
      <c r="AR166" s="43">
        <v>6.6414532132341568</v>
      </c>
      <c r="AS166" s="42">
        <v>6.7902217652106014</v>
      </c>
      <c r="AT166" s="41"/>
      <c r="AU166" s="42"/>
      <c r="AV166" s="42">
        <v>6.3536229129033108</v>
      </c>
      <c r="AW166" s="42">
        <v>6.5</v>
      </c>
      <c r="AX166" s="66">
        <v>6.64</v>
      </c>
      <c r="AY166" s="36">
        <v>-1.6261463836496217</v>
      </c>
      <c r="AZ166" s="36">
        <v>-1.704056139083943</v>
      </c>
      <c r="BA166" s="36">
        <v>-1.7848598066970043</v>
      </c>
      <c r="BB166" s="45">
        <v>-1.8686540196525927</v>
      </c>
      <c r="BC166" s="42"/>
      <c r="BD166" s="36">
        <v>-7.8405662906364295</v>
      </c>
      <c r="BE166" s="36">
        <v>-8.0576790519872539</v>
      </c>
      <c r="BF166" s="36">
        <v>-1.9271809599460381</v>
      </c>
      <c r="BG166" s="36">
        <v>-2.0101072328867495</v>
      </c>
      <c r="BI166" s="46">
        <v>6.2144199069868078</v>
      </c>
      <c r="BJ166" s="46">
        <v>6.3536229129033108</v>
      </c>
      <c r="BK166" s="46">
        <v>0.14232115324903383</v>
      </c>
      <c r="BL166" s="46">
        <v>0.14145321323415683</v>
      </c>
      <c r="BM166" s="46">
        <v>0.15022176521060171</v>
      </c>
    </row>
    <row r="167" spans="1:66" ht="12" x14ac:dyDescent="0.2">
      <c r="A167" s="84">
        <v>29</v>
      </c>
      <c r="B167" s="84" t="s">
        <v>89</v>
      </c>
      <c r="C167" s="84" t="s">
        <v>127</v>
      </c>
      <c r="D167" s="108">
        <v>29</v>
      </c>
      <c r="E167" s="37" t="s">
        <v>31</v>
      </c>
      <c r="F167" s="68"/>
      <c r="G167" s="39">
        <v>0.92042680735596361</v>
      </c>
      <c r="H167" s="39">
        <v>0.94104436784073719</v>
      </c>
      <c r="I167" s="39">
        <v>1.1752824360495473</v>
      </c>
      <c r="J167" s="40">
        <v>0.24891288467756142</v>
      </c>
      <c r="K167" s="39"/>
      <c r="L167" s="41">
        <v>1.1752824360495473</v>
      </c>
      <c r="M167" s="42">
        <v>1.2078271280525439</v>
      </c>
      <c r="N167" s="42">
        <v>1.2412730136283212</v>
      </c>
      <c r="O167" s="43">
        <v>1.2756450476867474</v>
      </c>
      <c r="P167" s="41">
        <v>1.4207840162058933</v>
      </c>
      <c r="Q167" s="42">
        <v>1.4601268811989445</v>
      </c>
      <c r="R167" s="42">
        <v>1.5005591876610758</v>
      </c>
      <c r="S167" s="43">
        <v>1.5421111032660137</v>
      </c>
      <c r="T167" s="41">
        <v>1.7145051678303642</v>
      </c>
      <c r="U167" s="42">
        <v>1.7619814517541996</v>
      </c>
      <c r="V167" s="42">
        <v>1.8107723992774853</v>
      </c>
      <c r="W167" s="43">
        <v>1.8609144146896248</v>
      </c>
      <c r="X167" s="42">
        <v>0.92</v>
      </c>
      <c r="Y167" s="106">
        <v>0.94547567778124053</v>
      </c>
      <c r="Z167" s="69">
        <v>0.97165680138684685</v>
      </c>
      <c r="AA167" s="69">
        <v>0.99856290528477087</v>
      </c>
      <c r="AB167" s="107">
        <v>1.0262140648710054</v>
      </c>
      <c r="AC167" s="106">
        <v>1.0546309114484358</v>
      </c>
      <c r="AD167" s="69">
        <v>1.0838346476203959</v>
      </c>
      <c r="AE167" s="69">
        <v>1.1138470631105371</v>
      </c>
      <c r="AF167" s="107">
        <v>1.1446905510207404</v>
      </c>
      <c r="AG167" s="106">
        <v>1.1763881245392618</v>
      </c>
      <c r="AH167" s="69">
        <v>1.2089634341114912</v>
      </c>
      <c r="AI167" s="69">
        <v>1.2424407850862036</v>
      </c>
      <c r="AJ167" s="107">
        <v>1.2768451558504943</v>
      </c>
      <c r="AK167" s="42"/>
      <c r="AL167" s="42"/>
      <c r="AM167" s="42"/>
      <c r="AN167" s="42"/>
      <c r="AO167" s="41">
        <v>0.86124504546073732</v>
      </c>
      <c r="AP167" s="42">
        <v>0.88053693447905779</v>
      </c>
      <c r="AQ167" s="42">
        <v>0.90026096181138859</v>
      </c>
      <c r="AR167" s="43">
        <v>0.92042680735596361</v>
      </c>
      <c r="AS167" s="42">
        <v>0.94104436784073719</v>
      </c>
      <c r="AT167" s="41"/>
      <c r="AU167" s="42"/>
      <c r="AV167" s="42">
        <v>0.8805369344790569</v>
      </c>
      <c r="AW167" s="42">
        <v>0.9</v>
      </c>
      <c r="AX167" s="66">
        <v>0.92</v>
      </c>
      <c r="AY167" s="36">
        <v>-0.31403739058880997</v>
      </c>
      <c r="AZ167" s="36">
        <v>-0.3272901935734861</v>
      </c>
      <c r="BA167" s="36">
        <v>-0.34101205181693262</v>
      </c>
      <c r="BB167" s="45">
        <v>-0.35521824033078375</v>
      </c>
      <c r="BC167" s="42"/>
      <c r="BD167" s="36">
        <v>-0.94547567778124053</v>
      </c>
      <c r="BE167" s="36">
        <v>-0.97165680138684685</v>
      </c>
      <c r="BF167" s="36">
        <v>-0.11802597080571398</v>
      </c>
      <c r="BG167" s="36">
        <v>-0.12621406487100539</v>
      </c>
      <c r="BI167" s="46">
        <v>0.86124504546073732</v>
      </c>
      <c r="BJ167" s="46">
        <v>0.8805369344790569</v>
      </c>
      <c r="BK167" s="46">
        <v>1.9724027332331695E-2</v>
      </c>
      <c r="BL167" s="46">
        <v>2.0426807355963583E-2</v>
      </c>
      <c r="BM167" s="46">
        <v>2.1044367840737155E-2</v>
      </c>
    </row>
    <row r="168" spans="1:66" ht="12" x14ac:dyDescent="0.2">
      <c r="A168" s="84">
        <v>29</v>
      </c>
      <c r="B168" s="84" t="s">
        <v>89</v>
      </c>
      <c r="C168" s="84" t="s">
        <v>127</v>
      </c>
      <c r="D168" s="108">
        <v>29</v>
      </c>
      <c r="E168" s="37" t="s">
        <v>82</v>
      </c>
      <c r="F168" s="68"/>
      <c r="G168" s="39">
        <v>59.065339737873636</v>
      </c>
      <c r="H168" s="39">
        <v>60.388403348002001</v>
      </c>
      <c r="I168" s="39">
        <v>116.6007591633069</v>
      </c>
      <c r="J168" s="40">
        <v>0.93084686295427177</v>
      </c>
      <c r="K168" s="39"/>
      <c r="L168" s="41">
        <v>116.6007591633069</v>
      </c>
      <c r="M168" s="42">
        <v>119.8295454344951</v>
      </c>
      <c r="N168" s="42">
        <v>123.14773987814995</v>
      </c>
      <c r="O168" s="43">
        <v>126.55781829187227</v>
      </c>
      <c r="P168" s="41">
        <v>159.48192475565708</v>
      </c>
      <c r="Q168" s="42">
        <v>163.89813141544855</v>
      </c>
      <c r="R168" s="42">
        <v>168.43662705119678</v>
      </c>
      <c r="S168" s="43">
        <v>173.1007979613232</v>
      </c>
      <c r="T168" s="41">
        <v>182.17609418894662</v>
      </c>
      <c r="U168" s="42">
        <v>187.220724053081</v>
      </c>
      <c r="V168" s="42">
        <v>192.40504453128531</v>
      </c>
      <c r="W168" s="43">
        <v>197.73292378994338</v>
      </c>
      <c r="X168" s="42">
        <v>59.07</v>
      </c>
      <c r="Y168" s="41">
        <v>62.229006303935009</v>
      </c>
      <c r="Z168" s="42">
        <v>66.562521885250874</v>
      </c>
      <c r="AA168" s="42">
        <v>71.088319315010054</v>
      </c>
      <c r="AB168" s="43">
        <v>75.813724637078437</v>
      </c>
      <c r="AC168" s="41">
        <v>78.135784761133891</v>
      </c>
      <c r="AD168" s="42">
        <v>83.211137577262761</v>
      </c>
      <c r="AE168" s="42">
        <v>88.50765946170317</v>
      </c>
      <c r="AF168" s="43">
        <v>94.033707455093889</v>
      </c>
      <c r="AG168" s="41">
        <v>97.943079371391633</v>
      </c>
      <c r="AH168" s="42">
        <v>103.90307085758558</v>
      </c>
      <c r="AI168" s="42">
        <v>110.11803637529549</v>
      </c>
      <c r="AJ168" s="43">
        <v>116.59752681738203</v>
      </c>
      <c r="AK168" s="42"/>
      <c r="AL168" s="42"/>
      <c r="AM168" s="42"/>
      <c r="AN168" s="42"/>
      <c r="AO168" s="41">
        <v>55.267546317809106</v>
      </c>
      <c r="AP168" s="42">
        <v>56.505539355328025</v>
      </c>
      <c r="AQ168" s="42">
        <v>57.771263436887367</v>
      </c>
      <c r="AR168" s="43">
        <v>59.065339737873636</v>
      </c>
      <c r="AS168" s="42">
        <v>60.388403348002001</v>
      </c>
      <c r="AT168" s="41"/>
      <c r="AU168" s="42"/>
      <c r="AV168" s="42">
        <v>55.29</v>
      </c>
      <c r="AW168" s="42">
        <v>57.77</v>
      </c>
      <c r="AX168" s="66">
        <v>59.07</v>
      </c>
      <c r="AY168" s="36">
        <v>-61.333212845497798</v>
      </c>
      <c r="AZ168" s="36">
        <v>-63.324006079167077</v>
      </c>
      <c r="BA168" s="36">
        <v>-65.376476441262582</v>
      </c>
      <c r="BB168" s="45">
        <v>-67.492478553998637</v>
      </c>
      <c r="BC168" s="42"/>
      <c r="BD168" s="36">
        <v>-62.229006303935009</v>
      </c>
      <c r="BE168" s="36">
        <v>-66.562521885250874</v>
      </c>
      <c r="BF168" s="36">
        <v>-15.798319315010055</v>
      </c>
      <c r="BG168" s="36">
        <v>-18.043724637078434</v>
      </c>
      <c r="BI168" s="46">
        <v>51.699999999999996</v>
      </c>
      <c r="BJ168" s="46">
        <v>55.29</v>
      </c>
      <c r="BK168" s="46">
        <v>2.4799999999999969</v>
      </c>
      <c r="BL168" s="46">
        <v>1.2999999999999901</v>
      </c>
      <c r="BM168" s="46">
        <v>1.3200000000000074</v>
      </c>
    </row>
    <row r="169" spans="1:66" ht="12" x14ac:dyDescent="0.2">
      <c r="A169" s="84">
        <v>29</v>
      </c>
      <c r="B169" s="84" t="s">
        <v>89</v>
      </c>
      <c r="C169" s="84" t="s">
        <v>127</v>
      </c>
      <c r="D169" s="108">
        <v>29</v>
      </c>
      <c r="E169" s="37" t="s">
        <v>83</v>
      </c>
      <c r="F169" s="100"/>
      <c r="G169" s="39">
        <v>71.618158449934697</v>
      </c>
      <c r="H169" s="39">
        <v>73.222405199213227</v>
      </c>
      <c r="I169" s="39">
        <v>76.042654423418213</v>
      </c>
      <c r="J169" s="40">
        <v>3.8516205750576592E-2</v>
      </c>
      <c r="K169" s="39"/>
      <c r="L169" s="41">
        <v>76.042654423418213</v>
      </c>
      <c r="M169" s="42">
        <v>78.148348077463524</v>
      </c>
      <c r="N169" s="42">
        <v>80.312350397852853</v>
      </c>
      <c r="O169" s="114">
        <v>82.536276007190096</v>
      </c>
      <c r="P169" s="41">
        <v>91.632498057230862</v>
      </c>
      <c r="Q169" s="42">
        <v>94.169889355922962</v>
      </c>
      <c r="R169" s="42">
        <v>96.777543440626374</v>
      </c>
      <c r="S169" s="114">
        <v>99.457405954924212</v>
      </c>
      <c r="T169" s="41">
        <v>110.17341752782623</v>
      </c>
      <c r="U169" s="42">
        <v>113.22422457673673</v>
      </c>
      <c r="V169" s="42">
        <v>116.3595113836372</v>
      </c>
      <c r="W169" s="114">
        <v>119.58161727362943</v>
      </c>
      <c r="X169" s="42">
        <v>71.62</v>
      </c>
      <c r="Y169" s="41">
        <v>73.603226133361844</v>
      </c>
      <c r="Z169" s="42">
        <v>75.641369690572461</v>
      </c>
      <c r="AA169" s="42">
        <v>77.735951387495476</v>
      </c>
      <c r="AB169" s="114">
        <v>79.888534050067761</v>
      </c>
      <c r="AC169" s="41">
        <v>82.100723780367403</v>
      </c>
      <c r="AD169" s="42">
        <v>84.374171154971521</v>
      </c>
      <c r="AE169" s="42">
        <v>86.710572456497388</v>
      </c>
      <c r="AF169" s="114">
        <v>89.111670939246494</v>
      </c>
      <c r="AG169" s="41">
        <v>91.579258129895123</v>
      </c>
      <c r="AH169" s="42">
        <v>94.115175164202526</v>
      </c>
      <c r="AI169" s="42">
        <v>96.721314160733854</v>
      </c>
      <c r="AJ169" s="114">
        <v>99.399619632622532</v>
      </c>
      <c r="AO169" s="41">
        <v>67.013241723384567</v>
      </c>
      <c r="AP169" s="42">
        <v>68.514338337988363</v>
      </c>
      <c r="AQ169" s="42">
        <v>70.049059516759314</v>
      </c>
      <c r="AR169" s="114">
        <v>71.618158449934697</v>
      </c>
      <c r="AS169" s="42">
        <v>73.222405199213227</v>
      </c>
      <c r="AT169" s="117"/>
      <c r="AU169" s="116"/>
      <c r="AV169" s="116">
        <v>68.510000000000005</v>
      </c>
      <c r="AW169" s="116">
        <v>70.05</v>
      </c>
      <c r="AX169" s="116">
        <v>71.62</v>
      </c>
      <c r="AY169" s="36">
        <v>-9.0294127000336459</v>
      </c>
      <c r="AZ169" s="36">
        <v>-9.6340097394751609</v>
      </c>
      <c r="BA169" s="36">
        <v>-10.263290881093539</v>
      </c>
      <c r="BB169" s="45">
        <v>-10.9181175572554</v>
      </c>
      <c r="BC169" s="116"/>
      <c r="BD169" s="36">
        <v>-73.603226133361844</v>
      </c>
      <c r="BE169" s="36">
        <v>-75.641369690572461</v>
      </c>
      <c r="BF169" s="36">
        <v>-9.2259513874954706</v>
      </c>
      <c r="BG169" s="36">
        <v>-9.8385340500677643</v>
      </c>
      <c r="BI169" s="46">
        <v>67.013241723384567</v>
      </c>
      <c r="BJ169" s="46">
        <v>68.510000000000005</v>
      </c>
      <c r="BK169" s="46">
        <v>1.539999999999992</v>
      </c>
      <c r="BL169" s="46">
        <v>1.5700000000000074</v>
      </c>
      <c r="BM169" s="46">
        <v>1.5999999999999943</v>
      </c>
    </row>
    <row r="170" spans="1:66" ht="12" x14ac:dyDescent="0.2">
      <c r="A170" s="84">
        <v>29</v>
      </c>
      <c r="B170" s="84" t="s">
        <v>89</v>
      </c>
      <c r="C170" s="84" t="s">
        <v>127</v>
      </c>
      <c r="D170" s="108">
        <v>29</v>
      </c>
      <c r="E170" s="67" t="s">
        <v>84</v>
      </c>
      <c r="F170" s="38"/>
      <c r="G170" s="39">
        <v>65.706792951107786</v>
      </c>
      <c r="H170" s="39">
        <v>67.178625113212604</v>
      </c>
      <c r="I170" s="39">
        <v>124.44132545394334</v>
      </c>
      <c r="J170" s="40">
        <v>0.8523946455323983</v>
      </c>
      <c r="K170" s="39"/>
      <c r="L170" s="41">
        <v>124.44132545394334</v>
      </c>
      <c r="M170" s="42">
        <v>127.88722448648235</v>
      </c>
      <c r="N170" s="42">
        <v>131.4285437509993</v>
      </c>
      <c r="O170" s="43">
        <v>135.067925524759</v>
      </c>
      <c r="P170" s="41">
        <v>170.83822240228363</v>
      </c>
      <c r="Q170" s="42">
        <v>175.5688957790679</v>
      </c>
      <c r="R170" s="42">
        <v>180.43056601523836</v>
      </c>
      <c r="S170" s="43">
        <v>185.42686053881678</v>
      </c>
      <c r="T170" s="41">
        <v>196.69832966517552</v>
      </c>
      <c r="U170" s="42">
        <v>202.14509408545752</v>
      </c>
      <c r="V170" s="42">
        <v>207.74268460934977</v>
      </c>
      <c r="W170" s="43">
        <v>213.49527775556601</v>
      </c>
      <c r="X170" s="42">
        <v>65.709999999999994</v>
      </c>
      <c r="Y170" s="106">
        <v>70.06957259457144</v>
      </c>
      <c r="Z170" s="69">
        <v>74.620200937238124</v>
      </c>
      <c r="AA170" s="69">
        <v>79.369123187859401</v>
      </c>
      <c r="AB170" s="107">
        <v>84.32383186996519</v>
      </c>
      <c r="AC170" s="106">
        <v>89.492082407760449</v>
      </c>
      <c r="AD170" s="69">
        <v>94.88190194088213</v>
      </c>
      <c r="AE170" s="69">
        <v>100.50159842574473</v>
      </c>
      <c r="AF170" s="107">
        <v>106.35977003258748</v>
      </c>
      <c r="AG170" s="106">
        <v>112.46531484762055</v>
      </c>
      <c r="AH170" s="69">
        <v>118.82744088996209</v>
      </c>
      <c r="AI170" s="69">
        <v>125.45567645335996</v>
      </c>
      <c r="AJ170" s="107">
        <v>132.35988078300466</v>
      </c>
      <c r="AK170" s="42"/>
      <c r="AL170" s="42"/>
      <c r="AM170" s="42"/>
      <c r="AN170" s="42"/>
      <c r="AO170" s="41">
        <v>61.481966224795912</v>
      </c>
      <c r="AP170" s="42">
        <v>62.859162268231337</v>
      </c>
      <c r="AQ170" s="42">
        <v>64.267207503039714</v>
      </c>
      <c r="AR170" s="43">
        <v>65.706792951107786</v>
      </c>
      <c r="AS170" s="42">
        <v>67.178625113212604</v>
      </c>
      <c r="AT170" s="41"/>
      <c r="AU170" s="42"/>
      <c r="AV170" s="42">
        <v>61.636962585600003</v>
      </c>
      <c r="AW170" s="42">
        <v>64.27000000000001</v>
      </c>
      <c r="AX170" s="66">
        <v>65.709999999999994</v>
      </c>
      <c r="AY170" s="36">
        <v>-62.959359229147424</v>
      </c>
      <c r="AZ170" s="36">
        <v>-65.028062218251023</v>
      </c>
      <c r="BA170" s="36">
        <v>-67.161336247959582</v>
      </c>
      <c r="BB170" s="45">
        <v>-69.361132573651219</v>
      </c>
      <c r="BC170" s="42"/>
      <c r="BD170" s="36">
        <v>-70.06957259457144</v>
      </c>
      <c r="BE170" s="36">
        <v>-74.620200937238124</v>
      </c>
      <c r="BF170" s="36">
        <v>-17.732160602259398</v>
      </c>
      <c r="BG170" s="36">
        <v>-20.05383186996518</v>
      </c>
      <c r="BI170" s="46">
        <v>57.906544000000004</v>
      </c>
      <c r="BJ170" s="46">
        <v>61.636962585600003</v>
      </c>
      <c r="BK170" s="46">
        <v>2.6302449174397111</v>
      </c>
      <c r="BL170" s="46">
        <v>1.4367929511077762</v>
      </c>
      <c r="BM170" s="46">
        <v>1.4686251132126102</v>
      </c>
      <c r="BN170" s="99"/>
    </row>
    <row r="171" spans="1:66" ht="12" x14ac:dyDescent="0.2">
      <c r="A171" s="84">
        <v>29</v>
      </c>
      <c r="B171" s="84" t="s">
        <v>89</v>
      </c>
      <c r="C171" s="84" t="s">
        <v>127</v>
      </c>
      <c r="D171" s="108">
        <v>29</v>
      </c>
      <c r="E171" s="67" t="s">
        <v>85</v>
      </c>
      <c r="F171" s="38"/>
      <c r="G171" s="39">
        <v>72.538585257290663</v>
      </c>
      <c r="H171" s="39">
        <v>74.163449567053974</v>
      </c>
      <c r="I171" s="39">
        <v>77.217936859467756</v>
      </c>
      <c r="J171" s="40">
        <v>4.1185884829320202E-2</v>
      </c>
      <c r="K171" s="39"/>
      <c r="L171" s="41">
        <v>77.217936859467756</v>
      </c>
      <c r="M171" s="42">
        <v>79.356175205516067</v>
      </c>
      <c r="N171" s="42">
        <v>81.553623411481169</v>
      </c>
      <c r="O171" s="43">
        <v>83.811921054876848</v>
      </c>
      <c r="P171" s="41">
        <v>93.053282073436762</v>
      </c>
      <c r="Q171" s="42">
        <v>95.630016237121907</v>
      </c>
      <c r="R171" s="42">
        <v>98.278102628287456</v>
      </c>
      <c r="S171" s="43">
        <v>100.99951705819022</v>
      </c>
      <c r="T171" s="41">
        <v>111.8879226956566</v>
      </c>
      <c r="U171" s="42">
        <v>114.98620602849093</v>
      </c>
      <c r="V171" s="42">
        <v>118.17028378291468</v>
      </c>
      <c r="W171" s="43">
        <v>121.44253168831906</v>
      </c>
      <c r="X171" s="42">
        <v>72.540000000000006</v>
      </c>
      <c r="Y171" s="41">
        <v>74.54870181114309</v>
      </c>
      <c r="Z171" s="42">
        <v>76.613026491959303</v>
      </c>
      <c r="AA171" s="42">
        <v>78.734514292780247</v>
      </c>
      <c r="AB171" s="43">
        <v>80.91474811493876</v>
      </c>
      <c r="AC171" s="41">
        <v>83.155354691815845</v>
      </c>
      <c r="AD171" s="42">
        <v>85.458005802591913</v>
      </c>
      <c r="AE171" s="42">
        <v>87.824419519607929</v>
      </c>
      <c r="AF171" s="43">
        <v>90.256361490267238</v>
      </c>
      <c r="AG171" s="41">
        <v>92.755646254434382</v>
      </c>
      <c r="AH171" s="42">
        <v>95.324138598314022</v>
      </c>
      <c r="AI171" s="42">
        <v>97.963754945820057</v>
      </c>
      <c r="AJ171" s="43">
        <v>100.67646478847303</v>
      </c>
      <c r="AK171" s="42"/>
      <c r="AL171" s="42">
        <v>0.29750150193318131</v>
      </c>
      <c r="AM171" s="42"/>
      <c r="AN171" s="42"/>
      <c r="AO171" s="41">
        <v>67.874486768845301</v>
      </c>
      <c r="AP171" s="42">
        <v>69.394875272467416</v>
      </c>
      <c r="AQ171" s="42">
        <v>70.949320478570698</v>
      </c>
      <c r="AR171" s="43">
        <v>72.538585257290663</v>
      </c>
      <c r="AS171" s="42">
        <v>74.163449567053974</v>
      </c>
      <c r="AT171" s="41"/>
      <c r="AU171" s="42"/>
      <c r="AV171" s="42">
        <v>69.390287999999998</v>
      </c>
      <c r="AW171" s="42">
        <v>70.95</v>
      </c>
      <c r="AX171" s="66">
        <v>72.540000000000006</v>
      </c>
      <c r="AY171" s="36">
        <v>-9.3434500906224542</v>
      </c>
      <c r="AZ171" s="36">
        <v>-9.9612999330486502</v>
      </c>
      <c r="BA171" s="36">
        <v>-10.604302932910471</v>
      </c>
      <c r="BB171" s="45">
        <v>-11.273335797586185</v>
      </c>
      <c r="BC171" s="42"/>
      <c r="BD171" s="36">
        <v>-74.54870181114309</v>
      </c>
      <c r="BE171" s="36">
        <v>-76.613026491959303</v>
      </c>
      <c r="BF171" s="36">
        <v>-9.3442262927802489</v>
      </c>
      <c r="BG171" s="36">
        <v>-9.9647481149387573</v>
      </c>
      <c r="BI171" s="46">
        <v>67.87</v>
      </c>
      <c r="BJ171" s="46">
        <v>69.390287999999998</v>
      </c>
      <c r="BK171" s="46">
        <v>1.5590324785706997</v>
      </c>
      <c r="BL171" s="46">
        <v>1.58858525729066</v>
      </c>
      <c r="BM171" s="46">
        <v>1.6234495670539673</v>
      </c>
    </row>
    <row r="172" spans="1:66" ht="12" x14ac:dyDescent="0.2">
      <c r="A172" s="84">
        <v>30</v>
      </c>
      <c r="C172" s="84" t="s">
        <v>134</v>
      </c>
      <c r="D172" s="108" t="s">
        <v>90</v>
      </c>
      <c r="E172" s="103" t="s">
        <v>91</v>
      </c>
      <c r="F172" s="38"/>
      <c r="G172" s="39">
        <v>0</v>
      </c>
      <c r="H172" s="39">
        <v>0</v>
      </c>
      <c r="I172" s="39">
        <v>0</v>
      </c>
      <c r="J172" s="40" t="s">
        <v>103</v>
      </c>
      <c r="K172" s="39"/>
      <c r="L172" s="41"/>
      <c r="M172" s="42"/>
      <c r="N172" s="42"/>
      <c r="O172" s="43"/>
      <c r="P172" s="41"/>
      <c r="Q172" s="42"/>
      <c r="R172" s="42"/>
      <c r="S172" s="43"/>
      <c r="T172" s="41"/>
      <c r="U172" s="42"/>
      <c r="V172" s="42"/>
      <c r="W172" s="43"/>
      <c r="X172" s="42"/>
      <c r="Y172" s="41"/>
      <c r="Z172" s="42"/>
      <c r="AA172" s="42"/>
      <c r="AB172" s="43"/>
      <c r="AC172" s="41"/>
      <c r="AD172" s="42"/>
      <c r="AE172" s="42"/>
      <c r="AF172" s="43"/>
      <c r="AG172" s="41"/>
      <c r="AH172" s="42"/>
      <c r="AI172" s="42"/>
      <c r="AJ172" s="43"/>
      <c r="AK172" s="42"/>
      <c r="AL172" s="42"/>
      <c r="AM172" s="42"/>
      <c r="AN172" s="42"/>
      <c r="AO172" s="41"/>
      <c r="AP172" s="42"/>
      <c r="AQ172" s="42"/>
      <c r="AR172" s="43"/>
      <c r="AS172" s="42" t="s">
        <v>103</v>
      </c>
      <c r="AT172" s="41"/>
      <c r="AU172" s="42"/>
      <c r="AV172" s="42"/>
      <c r="AW172" s="42"/>
      <c r="AX172" s="66"/>
      <c r="AY172" s="36">
        <v>0</v>
      </c>
      <c r="AZ172" s="36">
        <v>0</v>
      </c>
      <c r="BA172" s="36">
        <v>0</v>
      </c>
      <c r="BB172" s="45">
        <v>0</v>
      </c>
      <c r="BC172" s="42"/>
      <c r="BD172" s="36">
        <v>0</v>
      </c>
      <c r="BE172" s="36">
        <v>0</v>
      </c>
      <c r="BF172" s="36">
        <v>0</v>
      </c>
      <c r="BG172" s="36">
        <v>0</v>
      </c>
      <c r="BI172" s="46">
        <v>0</v>
      </c>
      <c r="BJ172" s="46">
        <v>0</v>
      </c>
      <c r="BK172" s="46">
        <v>0</v>
      </c>
      <c r="BL172" s="46">
        <v>0</v>
      </c>
      <c r="BM172" s="46">
        <v>0</v>
      </c>
    </row>
    <row r="173" spans="1:66" ht="12" x14ac:dyDescent="0.2">
      <c r="A173" s="84">
        <v>30</v>
      </c>
      <c r="B173" s="84" t="s">
        <v>91</v>
      </c>
      <c r="C173" s="84" t="s">
        <v>134</v>
      </c>
      <c r="D173" s="108" t="s">
        <v>90</v>
      </c>
      <c r="E173" s="37" t="s">
        <v>29</v>
      </c>
      <c r="F173" s="38" t="s">
        <v>30</v>
      </c>
      <c r="G173" s="39">
        <v>5.9005010619505311</v>
      </c>
      <c r="H173" s="39">
        <v>6.0326722857382231</v>
      </c>
      <c r="I173" s="39">
        <v>6.4319036036664485</v>
      </c>
      <c r="J173" s="40">
        <v>6.6178187545848297E-2</v>
      </c>
      <c r="K173" s="39"/>
      <c r="L173" s="41">
        <v>6.4319036036664485</v>
      </c>
      <c r="M173" s="42">
        <v>6.6100091511958468</v>
      </c>
      <c r="N173" s="42">
        <v>6.7930466112686245</v>
      </c>
      <c r="O173" s="43">
        <v>6.9811525532487</v>
      </c>
      <c r="P173" s="41">
        <v>8.6692579051032936</v>
      </c>
      <c r="Q173" s="42">
        <v>8.9093179279217036</v>
      </c>
      <c r="R173" s="42">
        <v>9.1560254418156344</v>
      </c>
      <c r="S173" s="43">
        <v>9.4095645221554083</v>
      </c>
      <c r="T173" s="41">
        <v>10.917148041367742</v>
      </c>
      <c r="U173" s="42">
        <v>11.219454286793885</v>
      </c>
      <c r="V173" s="42">
        <v>11.530131680589305</v>
      </c>
      <c r="W173" s="43">
        <v>11.849412027839346</v>
      </c>
      <c r="X173" s="42">
        <v>5.9</v>
      </c>
      <c r="Y173" s="41">
        <v>6.4319036036664485</v>
      </c>
      <c r="Z173" s="42">
        <v>6.6100091511958468</v>
      </c>
      <c r="AA173" s="42">
        <v>6.7930466112686245</v>
      </c>
      <c r="AB173" s="43">
        <v>6.9811525532487</v>
      </c>
      <c r="AC173" s="41">
        <v>8.6692579051032936</v>
      </c>
      <c r="AD173" s="42">
        <v>8.9093179279217036</v>
      </c>
      <c r="AE173" s="42">
        <v>9.1560254418156344</v>
      </c>
      <c r="AF173" s="43">
        <v>9.4095645221554083</v>
      </c>
      <c r="AG173" s="41">
        <v>10.917148041367742</v>
      </c>
      <c r="AH173" s="42">
        <v>11.219454286793885</v>
      </c>
      <c r="AI173" s="42">
        <v>11.530131680589305</v>
      </c>
      <c r="AJ173" s="43">
        <v>11.849412027839346</v>
      </c>
      <c r="AK173" s="42"/>
      <c r="AL173" s="42"/>
      <c r="AM173" s="42" t="s">
        <v>81</v>
      </c>
      <c r="AN173" s="42"/>
      <c r="AO173" s="41">
        <v>5.5211096251517597</v>
      </c>
      <c r="AP173" s="42">
        <v>5.6447824807551576</v>
      </c>
      <c r="AQ173" s="42">
        <v>5.7712256083240741</v>
      </c>
      <c r="AR173" s="43">
        <v>5.9005010619505311</v>
      </c>
      <c r="AS173" s="42">
        <v>6.0326722857382231</v>
      </c>
      <c r="AT173" s="41"/>
      <c r="AU173" s="42"/>
      <c r="AV173" s="42">
        <v>5.6447824807551576</v>
      </c>
      <c r="AW173" s="42">
        <v>5.77</v>
      </c>
      <c r="AX173" s="66">
        <v>5.9</v>
      </c>
      <c r="AY173" s="36">
        <v>-0.9107939785146888</v>
      </c>
      <c r="AZ173" s="36">
        <v>-0.96522667044068911</v>
      </c>
      <c r="BA173" s="36">
        <v>-1.0218210029445505</v>
      </c>
      <c r="BB173" s="45">
        <v>-1.0806514912981688</v>
      </c>
      <c r="BC173" s="42"/>
      <c r="BD173" s="36">
        <v>-6.4319036036664485</v>
      </c>
      <c r="BE173" s="36">
        <v>-6.6100091511958468</v>
      </c>
      <c r="BF173" s="36">
        <v>-1.1482641305134669</v>
      </c>
      <c r="BG173" s="36">
        <v>-1.2111525532487004</v>
      </c>
      <c r="BI173" s="46">
        <v>5.5211096251517597</v>
      </c>
      <c r="BJ173" s="46">
        <v>5.6447824807551576</v>
      </c>
      <c r="BK173" s="46">
        <v>0.1264431275689164</v>
      </c>
      <c r="BL173" s="46">
        <v>0.13050106195053157</v>
      </c>
      <c r="BM173" s="46">
        <v>0.13267228573822276</v>
      </c>
    </row>
    <row r="174" spans="1:66" ht="12" x14ac:dyDescent="0.2">
      <c r="A174" s="84">
        <v>30</v>
      </c>
      <c r="B174" s="84" t="s">
        <v>91</v>
      </c>
      <c r="C174" s="84" t="s">
        <v>134</v>
      </c>
      <c r="D174" s="108" t="s">
        <v>90</v>
      </c>
      <c r="E174" s="37" t="s">
        <v>31</v>
      </c>
      <c r="F174" s="68"/>
      <c r="G174" s="39">
        <v>0.68449694969403085</v>
      </c>
      <c r="H174" s="39">
        <v>0.69982968136717716</v>
      </c>
      <c r="I174" s="39">
        <v>0.60140088961148452</v>
      </c>
      <c r="J174" s="40">
        <v>-0.14064678074728634</v>
      </c>
      <c r="K174" s="39"/>
      <c r="L174" s="41">
        <v>0.60140088961148452</v>
      </c>
      <c r="M174" s="42">
        <v>0.61805425404745973</v>
      </c>
      <c r="N174" s="42">
        <v>0.63516876603380956</v>
      </c>
      <c r="O174" s="43">
        <v>0.65275719518618924</v>
      </c>
      <c r="P174" s="41">
        <v>0.72695806961942022</v>
      </c>
      <c r="Q174" s="42">
        <v>0.74708823216518272</v>
      </c>
      <c r="R174" s="42">
        <v>0.76777581811822759</v>
      </c>
      <c r="S174" s="43">
        <v>0.78903626306454622</v>
      </c>
      <c r="T174" s="41">
        <v>0.87719606289868546</v>
      </c>
      <c r="U174" s="42">
        <v>0.90148645882193013</v>
      </c>
      <c r="V174" s="42">
        <v>0.92644947898400021</v>
      </c>
      <c r="W174" s="43">
        <v>0.9521037489918267</v>
      </c>
      <c r="X174" s="42">
        <v>0.68</v>
      </c>
      <c r="Y174" s="106">
        <v>0.60140088961148452</v>
      </c>
      <c r="Z174" s="69">
        <v>0.61805425404745973</v>
      </c>
      <c r="AA174" s="69">
        <v>0.63516876603380956</v>
      </c>
      <c r="AB174" s="107">
        <v>0.65275719518618924</v>
      </c>
      <c r="AC174" s="106">
        <v>0.67083266472309411</v>
      </c>
      <c r="AD174" s="69">
        <v>0.68940866125746481</v>
      </c>
      <c r="AE174" s="69">
        <v>0.7084990448594185</v>
      </c>
      <c r="AF174" s="107">
        <v>0.72811805939763008</v>
      </c>
      <c r="AG174" s="106">
        <v>0.74828034316710634</v>
      </c>
      <c r="AH174" s="69">
        <v>0.76900093981120365</v>
      </c>
      <c r="AI174" s="69">
        <v>0.79029530954610339</v>
      </c>
      <c r="AJ174" s="107">
        <v>0.81217934069613196</v>
      </c>
      <c r="AK174" s="42"/>
      <c r="AL174" s="42"/>
      <c r="AM174" s="42"/>
      <c r="AN174" s="42"/>
      <c r="AO174" s="41">
        <v>0.640485046551868</v>
      </c>
      <c r="AP174" s="42">
        <v>0.65483191159462983</v>
      </c>
      <c r="AQ174" s="42">
        <v>0.66950014641434941</v>
      </c>
      <c r="AR174" s="43">
        <v>0.68449694969403085</v>
      </c>
      <c r="AS174" s="42">
        <v>0.69982968136717716</v>
      </c>
      <c r="AT174" s="41"/>
      <c r="AU174" s="42"/>
      <c r="AV174" s="42">
        <v>0.65483191159462983</v>
      </c>
      <c r="AW174" s="42">
        <v>0.67</v>
      </c>
      <c r="AX174" s="66">
        <v>0.68</v>
      </c>
      <c r="AY174" s="36">
        <v>3.9084156940383474E-2</v>
      </c>
      <c r="AZ174" s="36">
        <v>3.6777657547170106E-2</v>
      </c>
      <c r="BA174" s="36">
        <v>3.4331380380539844E-2</v>
      </c>
      <c r="BB174" s="45">
        <v>3.1739754507841611E-2</v>
      </c>
      <c r="BC174" s="42"/>
      <c r="BD174" s="36">
        <v>-0.60140088961148452</v>
      </c>
      <c r="BE174" s="36">
        <v>-0.61805425404745973</v>
      </c>
      <c r="BF174" s="36">
        <v>1.9663145560820272E-2</v>
      </c>
      <c r="BG174" s="36">
        <v>1.7242804813810797E-2</v>
      </c>
      <c r="BI174" s="46">
        <v>0.63848118157910339</v>
      </c>
      <c r="BJ174" s="46">
        <v>0.65483191159462983</v>
      </c>
      <c r="BK174" s="46">
        <v>1.4668234819719572E-2</v>
      </c>
      <c r="BL174" s="46">
        <v>1.4496949694030814E-2</v>
      </c>
      <c r="BM174" s="46">
        <v>1.982968136717711E-2</v>
      </c>
    </row>
    <row r="175" spans="1:66" ht="12" x14ac:dyDescent="0.2">
      <c r="A175" s="84">
        <v>30</v>
      </c>
      <c r="B175" s="84" t="s">
        <v>91</v>
      </c>
      <c r="C175" s="84" t="s">
        <v>134</v>
      </c>
      <c r="D175" s="108" t="s">
        <v>90</v>
      </c>
      <c r="E175" s="37" t="s">
        <v>82</v>
      </c>
      <c r="F175" s="68"/>
      <c r="G175" s="39">
        <v>57.626733434398453</v>
      </c>
      <c r="H175" s="39">
        <v>58.917572263328978</v>
      </c>
      <c r="I175" s="39">
        <v>47.328020359052672</v>
      </c>
      <c r="J175" s="40">
        <v>-0.19670789985163364</v>
      </c>
      <c r="K175" s="39"/>
      <c r="L175" s="41">
        <v>47.328020359052672</v>
      </c>
      <c r="M175" s="42">
        <v>48.74822663261773</v>
      </c>
      <c r="N175" s="42">
        <v>50.207759772930899</v>
      </c>
      <c r="O175" s="43">
        <v>51.707708778454567</v>
      </c>
      <c r="P175" s="41">
        <v>84.220134730180376</v>
      </c>
      <c r="Q175" s="42">
        <v>86.693794329015986</v>
      </c>
      <c r="R175" s="42">
        <v>89.235951922286802</v>
      </c>
      <c r="S175" s="43">
        <v>91.848504284813444</v>
      </c>
      <c r="T175" s="41">
        <v>105.91255877343212</v>
      </c>
      <c r="U175" s="42">
        <v>109.01647801890265</v>
      </c>
      <c r="V175" s="42">
        <v>112.2063477497607</v>
      </c>
      <c r="W175" s="43">
        <v>115.48454801695307</v>
      </c>
      <c r="X175" s="42">
        <v>57.63</v>
      </c>
      <c r="Y175" s="41">
        <v>47.328020359052672</v>
      </c>
      <c r="Z175" s="42">
        <v>48.74822663261773</v>
      </c>
      <c r="AA175" s="42">
        <v>50.207759772930899</v>
      </c>
      <c r="AB175" s="43">
        <v>51.707708778454567</v>
      </c>
      <c r="AC175" s="41">
        <v>54.477997171607718</v>
      </c>
      <c r="AD175" s="42">
        <v>58.898243277249676</v>
      </c>
      <c r="AE175" s="42">
        <v>63.521517921345911</v>
      </c>
      <c r="AF175" s="43">
        <v>68.355675815955365</v>
      </c>
      <c r="AG175" s="41">
        <v>72.161827302207868</v>
      </c>
      <c r="AH175" s="42">
        <v>77.407911320454375</v>
      </c>
      <c r="AI175" s="42">
        <v>82.889200591283128</v>
      </c>
      <c r="AJ175" s="43">
        <v>88.614698591204487</v>
      </c>
      <c r="AK175" s="42"/>
      <c r="AL175" s="42"/>
      <c r="AM175" s="42"/>
      <c r="AN175" s="42"/>
      <c r="AO175" s="41">
        <v>53.587753374624391</v>
      </c>
      <c r="AP175" s="42">
        <v>54.904367692365007</v>
      </c>
      <c r="AQ175" s="42">
        <v>56.25047417082299</v>
      </c>
      <c r="AR175" s="43">
        <v>57.626733434398453</v>
      </c>
      <c r="AS175" s="42">
        <v>58.917572263328978</v>
      </c>
      <c r="AT175" s="41"/>
      <c r="AU175" s="42"/>
      <c r="AV175" s="42">
        <v>54.91</v>
      </c>
      <c r="AW175" s="42">
        <v>56.25</v>
      </c>
      <c r="AX175" s="66">
        <v>57.63</v>
      </c>
      <c r="AY175" s="36">
        <v>6.2597330155717188</v>
      </c>
      <c r="AZ175" s="36">
        <v>6.1561410597472772</v>
      </c>
      <c r="BA175" s="36">
        <v>6.042714397892091</v>
      </c>
      <c r="BB175" s="45">
        <v>5.9190246559438862</v>
      </c>
      <c r="BC175" s="42"/>
      <c r="BD175" s="36">
        <v>-47.328020359052672</v>
      </c>
      <c r="BE175" s="36">
        <v>-48.74822663261773</v>
      </c>
      <c r="BF175" s="36">
        <v>4.7022402270690975</v>
      </c>
      <c r="BG175" s="36">
        <v>4.5422912215454332</v>
      </c>
      <c r="BI175" s="46">
        <v>53.370000000000005</v>
      </c>
      <c r="BJ175" s="46">
        <v>54.91</v>
      </c>
      <c r="BK175" s="46">
        <v>1.3400000000000034</v>
      </c>
      <c r="BL175" s="46">
        <v>1.3800000000000026</v>
      </c>
      <c r="BM175" s="46">
        <v>1.2899999999999991</v>
      </c>
    </row>
    <row r="176" spans="1:66" ht="12" x14ac:dyDescent="0.2">
      <c r="A176" s="84">
        <v>30</v>
      </c>
      <c r="B176" s="84" t="s">
        <v>91</v>
      </c>
      <c r="C176" s="84" t="s">
        <v>134</v>
      </c>
      <c r="D176" s="84" t="s">
        <v>90</v>
      </c>
      <c r="E176" s="37" t="s">
        <v>83</v>
      </c>
      <c r="F176" s="100"/>
      <c r="G176" s="39">
        <v>6.3070506509380158</v>
      </c>
      <c r="H176" s="39">
        <v>6.4483285855190271</v>
      </c>
      <c r="I176" s="39">
        <v>7.5035940702235306</v>
      </c>
      <c r="J176" s="40">
        <v>0.16364945903568048</v>
      </c>
      <c r="K176" s="39"/>
      <c r="L176" s="41">
        <v>7.5035940702235306</v>
      </c>
      <c r="M176" s="42">
        <v>7.7113757492825385</v>
      </c>
      <c r="N176" s="42">
        <v>7.9249111012812801</v>
      </c>
      <c r="O176" s="114">
        <v>8.1443594509130897</v>
      </c>
      <c r="P176" s="41">
        <v>9.0717005882613861</v>
      </c>
      <c r="Q176" s="42">
        <v>9.3229046329510528</v>
      </c>
      <c r="R176" s="42">
        <v>9.5810647573144792</v>
      </c>
      <c r="S176" s="114">
        <v>9.8463735818346994</v>
      </c>
      <c r="T176" s="41">
        <v>10.947598119715241</v>
      </c>
      <c r="U176" s="42">
        <v>11.250747556863551</v>
      </c>
      <c r="V176" s="42">
        <v>11.562291491164427</v>
      </c>
      <c r="W176" s="114">
        <v>11.88246237425329</v>
      </c>
      <c r="X176" s="42">
        <v>6.31</v>
      </c>
      <c r="Y176" s="41">
        <v>6.5821588796177695</v>
      </c>
      <c r="Z176" s="42">
        <v>7.7113757492825385</v>
      </c>
      <c r="AA176" s="42">
        <v>7.9249111012812792</v>
      </c>
      <c r="AB176" s="114">
        <v>8.1443594509130897</v>
      </c>
      <c r="AC176" s="41">
        <v>8.3698845347240827</v>
      </c>
      <c r="AD176" s="42">
        <v>8.601654623281549</v>
      </c>
      <c r="AE176" s="42">
        <v>8.8398426467253444</v>
      </c>
      <c r="AF176" s="114">
        <v>9.0846263237958862</v>
      </c>
      <c r="AG176" s="41">
        <v>9.3361882944350754</v>
      </c>
      <c r="AH176" s="42">
        <v>9.5947162560590709</v>
      </c>
      <c r="AI176" s="42">
        <v>9.8604031036045612</v>
      </c>
      <c r="AJ176" s="114">
        <v>10.133447073453079</v>
      </c>
      <c r="AO176" s="41">
        <v>5.9015188184208967</v>
      </c>
      <c r="AP176" s="42">
        <v>6.033712839953524</v>
      </c>
      <c r="AQ176" s="42">
        <v>6.1688680075684825</v>
      </c>
      <c r="AR176" s="114">
        <v>6.3070506509380158</v>
      </c>
      <c r="AS176" s="42">
        <v>6.4483285855190271</v>
      </c>
      <c r="AT176" s="117"/>
      <c r="AU176" s="116"/>
      <c r="AV176" s="116">
        <v>6.04</v>
      </c>
      <c r="AW176" s="116">
        <v>6.17</v>
      </c>
      <c r="AX176" s="116">
        <v>6.31</v>
      </c>
      <c r="AY176" s="36">
        <v>-1.602075251802634</v>
      </c>
      <c r="AZ176" s="36">
        <v>-1.6776629093290145</v>
      </c>
      <c r="BA176" s="36">
        <v>-1.7560430937127975</v>
      </c>
      <c r="BB176" s="45">
        <v>-1.8373087999750739</v>
      </c>
      <c r="BC176" s="116"/>
      <c r="BD176" s="36">
        <v>-6.5821588796177695</v>
      </c>
      <c r="BE176" s="36">
        <v>-7.7113757492825385</v>
      </c>
      <c r="BF176" s="36">
        <v>-1.8849111012812791</v>
      </c>
      <c r="BG176" s="36">
        <v>-1.9743594509130897</v>
      </c>
      <c r="BI176" s="46">
        <v>5.9015188184208967</v>
      </c>
      <c r="BJ176" s="46">
        <v>6.04</v>
      </c>
      <c r="BK176" s="46">
        <v>0.12999999999999989</v>
      </c>
      <c r="BL176" s="46">
        <v>0.14000000000000057</v>
      </c>
      <c r="BM176" s="46">
        <v>0.14000000000000057</v>
      </c>
    </row>
    <row r="177" spans="1:65" ht="12" x14ac:dyDescent="0.2">
      <c r="A177" s="84">
        <v>30</v>
      </c>
      <c r="B177" s="84" t="s">
        <v>91</v>
      </c>
      <c r="C177" s="84" t="s">
        <v>134</v>
      </c>
      <c r="D177" s="84" t="s">
        <v>90</v>
      </c>
      <c r="E177" s="67" t="s">
        <v>84</v>
      </c>
      <c r="F177" s="38"/>
      <c r="G177" s="39">
        <v>63.527234496348981</v>
      </c>
      <c r="H177" s="39">
        <v>64.950244549067193</v>
      </c>
      <c r="I177" s="39">
        <v>53.759923962719121</v>
      </c>
      <c r="J177" s="40">
        <v>-0.1722906613214405</v>
      </c>
      <c r="K177" s="39"/>
      <c r="L177" s="41">
        <v>53.759923962719121</v>
      </c>
      <c r="M177" s="42">
        <v>55.358235783813576</v>
      </c>
      <c r="N177" s="42">
        <v>57.000806384199521</v>
      </c>
      <c r="O177" s="43">
        <v>58.688861331703265</v>
      </c>
      <c r="P177" s="41">
        <v>92.88939263528367</v>
      </c>
      <c r="Q177" s="42">
        <v>95.603112256937692</v>
      </c>
      <c r="R177" s="42">
        <v>98.391977364102431</v>
      </c>
      <c r="S177" s="43">
        <v>101.25806880696885</v>
      </c>
      <c r="T177" s="41">
        <v>116.82970681479986</v>
      </c>
      <c r="U177" s="42">
        <v>120.23593230569654</v>
      </c>
      <c r="V177" s="42">
        <v>123.73647943035</v>
      </c>
      <c r="W177" s="43">
        <v>127.33396004479242</v>
      </c>
      <c r="X177" s="42">
        <v>63.53</v>
      </c>
      <c r="Y177" s="106">
        <v>53.759923962719121</v>
      </c>
      <c r="Z177" s="69">
        <v>55.358235783813576</v>
      </c>
      <c r="AA177" s="69">
        <v>57.000806384199521</v>
      </c>
      <c r="AB177" s="107">
        <v>58.688861331703265</v>
      </c>
      <c r="AC177" s="106">
        <v>63.147255076711012</v>
      </c>
      <c r="AD177" s="69">
        <v>67.807561205171382</v>
      </c>
      <c r="AE177" s="69">
        <v>72.677543363161547</v>
      </c>
      <c r="AF177" s="107">
        <v>77.765240338110772</v>
      </c>
      <c r="AG177" s="106">
        <v>83.078975343575607</v>
      </c>
      <c r="AH177" s="69">
        <v>88.627365607248265</v>
      </c>
      <c r="AI177" s="69">
        <v>94.419332271872435</v>
      </c>
      <c r="AJ177" s="107">
        <v>100.46411061904384</v>
      </c>
      <c r="AK177" s="42"/>
      <c r="AL177" s="42"/>
      <c r="AM177" s="42"/>
      <c r="AN177" s="42"/>
      <c r="AO177" s="41">
        <v>59.10886299977615</v>
      </c>
      <c r="AP177" s="42">
        <v>60.549150173120168</v>
      </c>
      <c r="AQ177" s="42">
        <v>62.021699779147063</v>
      </c>
      <c r="AR177" s="43">
        <v>63.527234496348981</v>
      </c>
      <c r="AS177" s="42">
        <v>64.950244549067193</v>
      </c>
      <c r="AT177" s="41"/>
      <c r="AU177" s="42"/>
      <c r="AV177" s="42">
        <v>60.549150173120168</v>
      </c>
      <c r="AW177" s="42">
        <v>62.019999999999996</v>
      </c>
      <c r="AX177" s="66">
        <v>63.53</v>
      </c>
      <c r="AY177" s="36">
        <v>5.3489390370570291</v>
      </c>
      <c r="AZ177" s="36">
        <v>5.1909143893065917</v>
      </c>
      <c r="BA177" s="36">
        <v>5.0208933949475423</v>
      </c>
      <c r="BB177" s="45">
        <v>4.8383731646457164</v>
      </c>
      <c r="BC177" s="42"/>
      <c r="BD177" s="36">
        <v>-53.759923962719121</v>
      </c>
      <c r="BE177" s="36">
        <v>-55.358235783813576</v>
      </c>
      <c r="BF177" s="36">
        <v>3.5483437889206471</v>
      </c>
      <c r="BG177" s="36">
        <v>3.331138668296731</v>
      </c>
      <c r="BI177" s="46">
        <v>58.888048000000005</v>
      </c>
      <c r="BJ177" s="46">
        <v>60.549150173120168</v>
      </c>
      <c r="BK177" s="46">
        <v>1.4725496060268952</v>
      </c>
      <c r="BL177" s="46">
        <v>1.5072344963489854</v>
      </c>
      <c r="BM177" s="46">
        <v>1.420244549067192</v>
      </c>
    </row>
    <row r="178" spans="1:65" ht="12" x14ac:dyDescent="0.2">
      <c r="A178" s="84">
        <v>30</v>
      </c>
      <c r="B178" s="84" t="s">
        <v>91</v>
      </c>
      <c r="C178" s="84" t="s">
        <v>134</v>
      </c>
      <c r="D178" s="84" t="s">
        <v>90</v>
      </c>
      <c r="E178" s="67" t="s">
        <v>85</v>
      </c>
      <c r="F178" s="38"/>
      <c r="G178" s="39">
        <v>6.9915476006320469</v>
      </c>
      <c r="H178" s="39">
        <v>7.1481582668862043</v>
      </c>
      <c r="I178" s="39">
        <v>8.1049949598350146</v>
      </c>
      <c r="J178" s="40">
        <v>0.13385779346567492</v>
      </c>
      <c r="K178" s="39"/>
      <c r="L178" s="41">
        <v>8.1049949598350146</v>
      </c>
      <c r="M178" s="42">
        <v>8.3294300033299979</v>
      </c>
      <c r="N178" s="42">
        <v>8.5600798673150891</v>
      </c>
      <c r="O178" s="43">
        <v>8.7971166460992798</v>
      </c>
      <c r="P178" s="41">
        <v>9.7986586578808073</v>
      </c>
      <c r="Q178" s="42">
        <v>10.069992865116236</v>
      </c>
      <c r="R178" s="42">
        <v>10.348840575432707</v>
      </c>
      <c r="S178" s="43">
        <v>10.635409844899245</v>
      </c>
      <c r="T178" s="41">
        <v>11.824794182613926</v>
      </c>
      <c r="U178" s="42">
        <v>12.152234015685481</v>
      </c>
      <c r="V178" s="42">
        <v>12.488740970148427</v>
      </c>
      <c r="W178" s="43">
        <v>12.834566123245116</v>
      </c>
      <c r="X178" s="42">
        <v>6.9899999999999993</v>
      </c>
      <c r="Y178" s="41">
        <v>7.1835597692292543</v>
      </c>
      <c r="Z178" s="42">
        <v>8.3294300033299979</v>
      </c>
      <c r="AA178" s="42">
        <v>8.5600798673150891</v>
      </c>
      <c r="AB178" s="43">
        <v>8.7971166460992798</v>
      </c>
      <c r="AC178" s="41">
        <v>9.040717199447176</v>
      </c>
      <c r="AD178" s="42">
        <v>9.291063284539014</v>
      </c>
      <c r="AE178" s="42">
        <v>9.5483416915847634</v>
      </c>
      <c r="AF178" s="43">
        <v>9.8127443831935164</v>
      </c>
      <c r="AG178" s="41">
        <v>10.084468637602182</v>
      </c>
      <c r="AH178" s="42">
        <v>10.363717195870274</v>
      </c>
      <c r="AI178" s="42">
        <v>10.650698413150664</v>
      </c>
      <c r="AJ178" s="43">
        <v>10.94562641414921</v>
      </c>
      <c r="AK178" s="42"/>
      <c r="AL178" s="42">
        <v>0.62647766357324808</v>
      </c>
      <c r="AM178" s="42"/>
      <c r="AN178" s="42"/>
      <c r="AO178" s="41">
        <v>6.5420038649727648</v>
      </c>
      <c r="AP178" s="42">
        <v>6.6885447515481538</v>
      </c>
      <c r="AQ178" s="42">
        <v>6.8383681539828318</v>
      </c>
      <c r="AR178" s="43">
        <v>6.9915476006320469</v>
      </c>
      <c r="AS178" s="42">
        <v>7.1481582668862043</v>
      </c>
      <c r="AT178" s="41"/>
      <c r="AU178" s="42"/>
      <c r="AV178" s="42">
        <v>6.6885447515481538</v>
      </c>
      <c r="AW178" s="42">
        <v>6.84</v>
      </c>
      <c r="AX178" s="66">
        <v>6.9899999999999993</v>
      </c>
      <c r="AY178" s="36">
        <v>-1.5629910948622499</v>
      </c>
      <c r="AZ178" s="36">
        <v>-1.6408852517818442</v>
      </c>
      <c r="BA178" s="36">
        <v>-1.7217117133322573</v>
      </c>
      <c r="BB178" s="45">
        <v>-1.8055690454672328</v>
      </c>
      <c r="BC178" s="42"/>
      <c r="BD178" s="36">
        <v>-7.1835597692292543</v>
      </c>
      <c r="BE178" s="36">
        <v>-8.3294300033299979</v>
      </c>
      <c r="BF178" s="36">
        <v>-1.8715351157669353</v>
      </c>
      <c r="BG178" s="36">
        <v>-1.9571166460992799</v>
      </c>
      <c r="BI178" s="46">
        <v>6.54</v>
      </c>
      <c r="BJ178" s="46">
        <v>6.6885447515481538</v>
      </c>
      <c r="BK178" s="46">
        <v>0.14982340243467807</v>
      </c>
      <c r="BL178" s="46">
        <v>0.15154760063204709</v>
      </c>
      <c r="BM178" s="46">
        <v>0.15815826688620493</v>
      </c>
    </row>
    <row r="179" spans="1:65" ht="12" x14ac:dyDescent="0.2">
      <c r="A179" s="84" t="s">
        <v>92</v>
      </c>
      <c r="D179" s="84" t="s">
        <v>92</v>
      </c>
      <c r="E179" s="103" t="s">
        <v>93</v>
      </c>
      <c r="F179" s="38"/>
      <c r="G179" s="39">
        <v>0</v>
      </c>
      <c r="H179" s="39">
        <v>0</v>
      </c>
      <c r="I179" s="39">
        <v>0</v>
      </c>
      <c r="J179" s="40" t="s">
        <v>103</v>
      </c>
      <c r="K179" s="39"/>
      <c r="L179" s="41"/>
      <c r="M179" s="42"/>
      <c r="N179" s="42"/>
      <c r="O179" s="43"/>
      <c r="P179" s="41"/>
      <c r="Q179" s="42"/>
      <c r="R179" s="42"/>
      <c r="S179" s="43"/>
      <c r="T179" s="41"/>
      <c r="U179" s="42"/>
      <c r="V179" s="42"/>
      <c r="W179" s="43"/>
      <c r="X179" s="42"/>
      <c r="Y179" s="41"/>
      <c r="Z179" s="42"/>
      <c r="AA179" s="42"/>
      <c r="AB179" s="43"/>
      <c r="AC179" s="41"/>
      <c r="AD179" s="42"/>
      <c r="AE179" s="42"/>
      <c r="AF179" s="43"/>
      <c r="AG179" s="41"/>
      <c r="AH179" s="42"/>
      <c r="AI179" s="42"/>
      <c r="AJ179" s="43"/>
      <c r="AK179" s="42"/>
      <c r="AL179" s="42"/>
      <c r="AM179" s="42"/>
      <c r="AN179" s="42"/>
      <c r="AO179" s="41"/>
      <c r="AP179" s="42"/>
      <c r="AQ179" s="42"/>
      <c r="AR179" s="43"/>
      <c r="AS179" s="42" t="s">
        <v>103</v>
      </c>
      <c r="AT179" s="41"/>
      <c r="AU179" s="42"/>
      <c r="AV179" s="42"/>
      <c r="AW179" s="42"/>
      <c r="AX179" s="66"/>
      <c r="AY179" s="36">
        <v>0</v>
      </c>
      <c r="AZ179" s="36">
        <v>0</v>
      </c>
      <c r="BA179" s="36">
        <v>0</v>
      </c>
      <c r="BB179" s="45">
        <v>0</v>
      </c>
      <c r="BC179" s="42"/>
      <c r="BD179" s="36">
        <v>0</v>
      </c>
      <c r="BE179" s="36">
        <v>0</v>
      </c>
      <c r="BF179" s="36">
        <v>0</v>
      </c>
      <c r="BG179" s="36">
        <v>0</v>
      </c>
      <c r="BI179" s="46">
        <v>0</v>
      </c>
      <c r="BJ179" s="46">
        <v>0</v>
      </c>
      <c r="BK179" s="46">
        <v>0</v>
      </c>
      <c r="BL179" s="46">
        <v>0</v>
      </c>
      <c r="BM179" s="46">
        <v>0</v>
      </c>
    </row>
    <row r="180" spans="1:65" ht="12" x14ac:dyDescent="0.2">
      <c r="A180" s="84">
        <v>30</v>
      </c>
      <c r="B180" s="84" t="s">
        <v>93</v>
      </c>
      <c r="C180" s="84" t="s">
        <v>134</v>
      </c>
      <c r="D180" s="84" t="s">
        <v>92</v>
      </c>
      <c r="E180" s="37" t="s">
        <v>29</v>
      </c>
      <c r="F180" s="38" t="s">
        <v>30</v>
      </c>
      <c r="G180" s="39">
        <v>5.9005010619505311</v>
      </c>
      <c r="H180" s="39">
        <v>6.0326722857382231</v>
      </c>
      <c r="I180" s="39">
        <v>6.4319036036664485</v>
      </c>
      <c r="J180" s="40">
        <v>6.6178187545848297E-2</v>
      </c>
      <c r="K180" s="39"/>
      <c r="L180" s="41">
        <v>6.4319036036664485</v>
      </c>
      <c r="M180" s="42">
        <v>6.6100091511958468</v>
      </c>
      <c r="N180" s="42">
        <v>6.7930466112686245</v>
      </c>
      <c r="O180" s="43">
        <v>6.9811525532487</v>
      </c>
      <c r="P180" s="41">
        <v>8.6692579051032936</v>
      </c>
      <c r="Q180" s="42">
        <v>8.9093179279217036</v>
      </c>
      <c r="R180" s="42">
        <v>9.1560254418156344</v>
      </c>
      <c r="S180" s="43">
        <v>9.4095645221554083</v>
      </c>
      <c r="T180" s="41">
        <v>10.917148041367742</v>
      </c>
      <c r="U180" s="42">
        <v>11.219454286793885</v>
      </c>
      <c r="V180" s="42">
        <v>11.530131680589305</v>
      </c>
      <c r="W180" s="43">
        <v>11.849412027839346</v>
      </c>
      <c r="X180" s="42">
        <v>5.9</v>
      </c>
      <c r="Y180" s="41">
        <v>6.4319036036664485</v>
      </c>
      <c r="Z180" s="42">
        <v>6.6100091511958468</v>
      </c>
      <c r="AA180" s="42">
        <v>6.7930466112686245</v>
      </c>
      <c r="AB180" s="43">
        <v>6.9811525532487</v>
      </c>
      <c r="AC180" s="41">
        <v>8.6692579051032936</v>
      </c>
      <c r="AD180" s="42">
        <v>8.9093179279217036</v>
      </c>
      <c r="AE180" s="42">
        <v>9.1560254418156344</v>
      </c>
      <c r="AF180" s="43">
        <v>9.4095645221554083</v>
      </c>
      <c r="AG180" s="41">
        <v>10.917148041367742</v>
      </c>
      <c r="AH180" s="42">
        <v>11.219454286793885</v>
      </c>
      <c r="AI180" s="42">
        <v>11.530131680589305</v>
      </c>
      <c r="AJ180" s="43">
        <v>11.849412027839346</v>
      </c>
      <c r="AK180" s="42"/>
      <c r="AL180" s="42"/>
      <c r="AM180" s="42" t="s">
        <v>81</v>
      </c>
      <c r="AN180" s="42"/>
      <c r="AO180" s="41">
        <v>5.5211096251517597</v>
      </c>
      <c r="AP180" s="42">
        <v>5.6447824807551576</v>
      </c>
      <c r="AQ180" s="42">
        <v>5.7712256083240741</v>
      </c>
      <c r="AR180" s="43">
        <v>5.9005010619505311</v>
      </c>
      <c r="AS180" s="42">
        <v>6.0326722857382231</v>
      </c>
      <c r="AT180" s="41"/>
      <c r="AU180" s="42"/>
      <c r="AV180" s="42">
        <v>5.6447824807551576</v>
      </c>
      <c r="AW180" s="42">
        <v>5.77</v>
      </c>
      <c r="AX180" s="66">
        <v>5.9</v>
      </c>
      <c r="AY180" s="36">
        <v>-0.9107939785146888</v>
      </c>
      <c r="AZ180" s="36">
        <v>-0.96522667044068911</v>
      </c>
      <c r="BA180" s="36">
        <v>-1.0218210029445505</v>
      </c>
      <c r="BB180" s="45">
        <v>-1.0806514912981688</v>
      </c>
      <c r="BC180" s="42"/>
      <c r="BD180" s="36">
        <v>-6.4319036036664485</v>
      </c>
      <c r="BE180" s="36">
        <v>-6.6100091511958468</v>
      </c>
      <c r="BF180" s="36">
        <v>-1.1482641305134669</v>
      </c>
      <c r="BG180" s="36">
        <v>-1.2111525532487004</v>
      </c>
      <c r="BI180" s="46">
        <v>5.5211096251517597</v>
      </c>
      <c r="BJ180" s="46">
        <v>5.6447824807551576</v>
      </c>
      <c r="BK180" s="46">
        <v>0.1264431275689164</v>
      </c>
      <c r="BL180" s="46">
        <v>0.13050106195053157</v>
      </c>
      <c r="BM180" s="46">
        <v>0.13267228573822276</v>
      </c>
    </row>
    <row r="181" spans="1:65" ht="12" x14ac:dyDescent="0.2">
      <c r="A181" s="84">
        <v>30</v>
      </c>
      <c r="B181" s="84" t="s">
        <v>93</v>
      </c>
      <c r="C181" s="84" t="s">
        <v>134</v>
      </c>
      <c r="D181" s="84" t="s">
        <v>92</v>
      </c>
      <c r="E181" s="37" t="s">
        <v>31</v>
      </c>
      <c r="F181" s="68"/>
      <c r="G181" s="39">
        <v>0.68449694969403085</v>
      </c>
      <c r="H181" s="39">
        <v>0.69982968136717716</v>
      </c>
      <c r="I181" s="39">
        <v>0.60140088961148452</v>
      </c>
      <c r="J181" s="40">
        <v>-0.14064678074728634</v>
      </c>
      <c r="K181" s="39"/>
      <c r="L181" s="41">
        <v>0.60140088961148452</v>
      </c>
      <c r="M181" s="42">
        <v>0.61805425404745973</v>
      </c>
      <c r="N181" s="42">
        <v>0.63516876603380956</v>
      </c>
      <c r="O181" s="43">
        <v>0.65275719518618924</v>
      </c>
      <c r="P181" s="41">
        <v>0.72695806961942022</v>
      </c>
      <c r="Q181" s="42">
        <v>0.74708823216518272</v>
      </c>
      <c r="R181" s="42">
        <v>0.76777581811822759</v>
      </c>
      <c r="S181" s="43">
        <v>0.78903626306454622</v>
      </c>
      <c r="T181" s="41">
        <v>0.87719606289868546</v>
      </c>
      <c r="U181" s="42">
        <v>0.90148645882193013</v>
      </c>
      <c r="V181" s="42">
        <v>0.92644947898400021</v>
      </c>
      <c r="W181" s="43">
        <v>0.9521037489918267</v>
      </c>
      <c r="X181" s="42">
        <v>0.68</v>
      </c>
      <c r="Y181" s="106">
        <v>0.60140088961148452</v>
      </c>
      <c r="Z181" s="69">
        <v>0.61805425404745973</v>
      </c>
      <c r="AA181" s="69">
        <v>0.63516876603380956</v>
      </c>
      <c r="AB181" s="107">
        <v>0.65275719518618924</v>
      </c>
      <c r="AC181" s="106">
        <v>0.67083266472309411</v>
      </c>
      <c r="AD181" s="69">
        <v>0.68940866125746481</v>
      </c>
      <c r="AE181" s="69">
        <v>0.7084990448594185</v>
      </c>
      <c r="AF181" s="107">
        <v>0.72811805939763008</v>
      </c>
      <c r="AG181" s="106">
        <v>0.74828034316710634</v>
      </c>
      <c r="AH181" s="69">
        <v>0.76900093981120365</v>
      </c>
      <c r="AI181" s="69">
        <v>0.79029530954610339</v>
      </c>
      <c r="AJ181" s="107">
        <v>0.81217934069613196</v>
      </c>
      <c r="AK181" s="42"/>
      <c r="AL181" s="42"/>
      <c r="AM181" s="42"/>
      <c r="AN181" s="42"/>
      <c r="AO181" s="41">
        <v>0.640485046551868</v>
      </c>
      <c r="AP181" s="42">
        <v>0.65483191159462983</v>
      </c>
      <c r="AQ181" s="42">
        <v>0.66950014641434941</v>
      </c>
      <c r="AR181" s="43">
        <v>0.68449694969403085</v>
      </c>
      <c r="AS181" s="42">
        <v>0.69982968136717716</v>
      </c>
      <c r="AT181" s="41"/>
      <c r="AU181" s="42"/>
      <c r="AV181" s="42">
        <v>0.65483191159462983</v>
      </c>
      <c r="AW181" s="42">
        <v>0.67</v>
      </c>
      <c r="AX181" s="66">
        <v>0.68</v>
      </c>
      <c r="AY181" s="36">
        <v>3.9084156940383474E-2</v>
      </c>
      <c r="AZ181" s="36">
        <v>3.6777657547170106E-2</v>
      </c>
      <c r="BA181" s="36">
        <v>3.4331380380539844E-2</v>
      </c>
      <c r="BB181" s="45">
        <v>3.1739754507841611E-2</v>
      </c>
      <c r="BC181" s="42"/>
      <c r="BD181" s="36">
        <v>-0.60140088961148452</v>
      </c>
      <c r="BE181" s="36">
        <v>-0.61805425404745973</v>
      </c>
      <c r="BF181" s="36">
        <v>1.9663145560820272E-2</v>
      </c>
      <c r="BG181" s="36">
        <v>1.7242804813810797E-2</v>
      </c>
      <c r="BI181" s="46">
        <v>0.63848118157910339</v>
      </c>
      <c r="BJ181" s="46">
        <v>0.65483191159462983</v>
      </c>
      <c r="BK181" s="46">
        <v>1.4668234819719572E-2</v>
      </c>
      <c r="BL181" s="46">
        <v>1.4496949694030814E-2</v>
      </c>
      <c r="BM181" s="46">
        <v>1.982968136717711E-2</v>
      </c>
    </row>
    <row r="182" spans="1:65" ht="12" x14ac:dyDescent="0.2">
      <c r="A182" s="84">
        <v>30</v>
      </c>
      <c r="B182" s="84" t="s">
        <v>93</v>
      </c>
      <c r="C182" s="84" t="s">
        <v>134</v>
      </c>
      <c r="D182" s="84" t="s">
        <v>92</v>
      </c>
      <c r="E182" s="37" t="s">
        <v>82</v>
      </c>
      <c r="F182" s="68"/>
      <c r="G182" s="39">
        <v>50.821412761856394</v>
      </c>
      <c r="H182" s="39">
        <v>51.959812407721977</v>
      </c>
      <c r="I182" s="39">
        <v>42.152869231425178</v>
      </c>
      <c r="J182" s="40">
        <v>-0.18874092730248859</v>
      </c>
      <c r="K182" s="39"/>
      <c r="L182" s="41">
        <v>42.152869231425178</v>
      </c>
      <c r="M182" s="42">
        <v>43.429770632602526</v>
      </c>
      <c r="N182" s="42">
        <v>44.742030651882956</v>
      </c>
      <c r="O182" s="43">
        <v>46.090628403137728</v>
      </c>
      <c r="P182" s="41">
        <v>76.355218738211533</v>
      </c>
      <c r="Q182" s="42">
        <v>78.611091309234112</v>
      </c>
      <c r="R182" s="42">
        <v>80.929431144098999</v>
      </c>
      <c r="S182" s="43">
        <v>83.311968020942643</v>
      </c>
      <c r="T182" s="41">
        <v>97.006194270348345</v>
      </c>
      <c r="U182" s="42">
        <v>99.863487785076586</v>
      </c>
      <c r="V182" s="42">
        <v>102.79990248340003</v>
      </c>
      <c r="W182" s="43">
        <v>105.8176293063829</v>
      </c>
      <c r="X182" s="42">
        <v>50.82</v>
      </c>
      <c r="Y182" s="41">
        <v>42.152869231425178</v>
      </c>
      <c r="Z182" s="42">
        <v>43.429770632602526</v>
      </c>
      <c r="AA182" s="42">
        <v>44.742030651882956</v>
      </c>
      <c r="AB182" s="43">
        <v>46.090628403137728</v>
      </c>
      <c r="AC182" s="41">
        <v>48.705374481385512</v>
      </c>
      <c r="AD182" s="42">
        <v>52.965771157017898</v>
      </c>
      <c r="AE182" s="42">
        <v>57.424769987873638</v>
      </c>
      <c r="AF182" s="43">
        <v>62.090103115236772</v>
      </c>
      <c r="AG182" s="41">
        <v>65.722754915360483</v>
      </c>
      <c r="AH182" s="42">
        <v>70.790534875631508</v>
      </c>
      <c r="AI182" s="42">
        <v>76.088582678997739</v>
      </c>
      <c r="AJ182" s="43">
        <v>81.625765080390011</v>
      </c>
      <c r="AK182" s="42"/>
      <c r="AL182" s="42"/>
      <c r="AM182" s="42"/>
      <c r="AN182" s="42"/>
      <c r="AO182" s="41">
        <v>47.220002386542085</v>
      </c>
      <c r="AP182" s="42">
        <v>48.393979082149649</v>
      </c>
      <c r="AQ182" s="42">
        <v>49.594252855738823</v>
      </c>
      <c r="AR182" s="43">
        <v>50.821412761856394</v>
      </c>
      <c r="AS182" s="42">
        <v>51.959812407721977</v>
      </c>
      <c r="AT182" s="41"/>
      <c r="AU182" s="42"/>
      <c r="AV182" s="42">
        <v>48.4</v>
      </c>
      <c r="AW182" s="42">
        <v>49.6</v>
      </c>
      <c r="AX182" s="66">
        <v>50.82</v>
      </c>
      <c r="AY182" s="36">
        <v>5.0671331551169061</v>
      </c>
      <c r="AZ182" s="36">
        <v>4.9642084495471224</v>
      </c>
      <c r="BA182" s="36">
        <v>4.8522222038558667</v>
      </c>
      <c r="BB182" s="45">
        <v>4.7307843587186653</v>
      </c>
      <c r="BC182" s="42"/>
      <c r="BD182" s="36">
        <v>-42.152869231425178</v>
      </c>
      <c r="BE182" s="36">
        <v>-43.429770632602526</v>
      </c>
      <c r="BF182" s="36">
        <v>3.6579693481170423</v>
      </c>
      <c r="BG182" s="36">
        <v>3.5093715968622732</v>
      </c>
      <c r="BI182" s="46">
        <v>46.67</v>
      </c>
      <c r="BJ182" s="46">
        <v>48.4</v>
      </c>
      <c r="BK182" s="46">
        <v>1.1999999999999957</v>
      </c>
      <c r="BL182" s="46">
        <v>1.2199999999999989</v>
      </c>
      <c r="BM182" s="46">
        <v>1.1400000000000006</v>
      </c>
    </row>
    <row r="183" spans="1:65" ht="12" x14ac:dyDescent="0.2">
      <c r="A183" s="84">
        <v>30</v>
      </c>
      <c r="B183" s="84" t="s">
        <v>93</v>
      </c>
      <c r="C183" s="84" t="s">
        <v>134</v>
      </c>
      <c r="D183" s="108" t="s">
        <v>92</v>
      </c>
      <c r="E183" s="37" t="s">
        <v>83</v>
      </c>
      <c r="F183" s="100"/>
      <c r="G183" s="39">
        <v>6.3070506509380158</v>
      </c>
      <c r="H183" s="39">
        <v>6.4483285855190271</v>
      </c>
      <c r="I183" s="39">
        <v>7.5035940702235306</v>
      </c>
      <c r="J183" s="40">
        <v>0.16364945903568048</v>
      </c>
      <c r="K183" s="39"/>
      <c r="L183" s="41">
        <v>7.5035940702235306</v>
      </c>
      <c r="M183" s="42">
        <v>7.7113757492825385</v>
      </c>
      <c r="N183" s="42">
        <v>7.9249111012812801</v>
      </c>
      <c r="O183" s="114">
        <v>8.1443594509130897</v>
      </c>
      <c r="P183" s="41">
        <v>9.0717005882613861</v>
      </c>
      <c r="Q183" s="42">
        <v>9.3229046329510528</v>
      </c>
      <c r="R183" s="42">
        <v>9.5810647573144792</v>
      </c>
      <c r="S183" s="114">
        <v>9.8463735818346994</v>
      </c>
      <c r="T183" s="41">
        <v>10.947598119715241</v>
      </c>
      <c r="U183" s="42">
        <v>11.250747556863551</v>
      </c>
      <c r="V183" s="42">
        <v>11.562291491164427</v>
      </c>
      <c r="W183" s="114">
        <v>11.88246237425329</v>
      </c>
      <c r="X183" s="42">
        <v>6.31</v>
      </c>
      <c r="Y183" s="41">
        <v>6.5821588796177695</v>
      </c>
      <c r="Z183" s="42">
        <v>7.7113757492825385</v>
      </c>
      <c r="AA183" s="42">
        <v>7.9249111012812792</v>
      </c>
      <c r="AB183" s="114">
        <v>8.1443594509130897</v>
      </c>
      <c r="AC183" s="41">
        <v>8.3698845347240827</v>
      </c>
      <c r="AD183" s="42">
        <v>8.601654623281549</v>
      </c>
      <c r="AE183" s="42">
        <v>8.8398426467253444</v>
      </c>
      <c r="AF183" s="114">
        <v>9.0846263237958862</v>
      </c>
      <c r="AG183" s="41">
        <v>9.3361882944350754</v>
      </c>
      <c r="AH183" s="42">
        <v>9.5947162560590709</v>
      </c>
      <c r="AI183" s="42">
        <v>9.8604031036045612</v>
      </c>
      <c r="AJ183" s="114">
        <v>10.133447073453079</v>
      </c>
      <c r="AO183" s="41">
        <v>5.9015188184208967</v>
      </c>
      <c r="AP183" s="42">
        <v>6.033712839953524</v>
      </c>
      <c r="AQ183" s="42">
        <v>6.1688680075684825</v>
      </c>
      <c r="AR183" s="114">
        <v>6.3070506509380158</v>
      </c>
      <c r="AS183" s="42">
        <v>6.4483285855190271</v>
      </c>
      <c r="AT183" s="117"/>
      <c r="AU183" s="116"/>
      <c r="AV183" s="116">
        <v>6.04</v>
      </c>
      <c r="AW183" s="116">
        <v>6.17</v>
      </c>
      <c r="AX183" s="116">
        <v>6.31</v>
      </c>
      <c r="AY183" s="36">
        <v>-1.602075251802634</v>
      </c>
      <c r="AZ183" s="36">
        <v>-1.6776629093290145</v>
      </c>
      <c r="BA183" s="36">
        <v>-1.7560430937127975</v>
      </c>
      <c r="BB183" s="45">
        <v>-1.8373087999750739</v>
      </c>
      <c r="BC183" s="116"/>
      <c r="BD183" s="36">
        <v>-6.5821588796177695</v>
      </c>
      <c r="BE183" s="36">
        <v>-7.7113757492825385</v>
      </c>
      <c r="BF183" s="36">
        <v>-1.8849111012812791</v>
      </c>
      <c r="BG183" s="36">
        <v>-1.9743594509130897</v>
      </c>
      <c r="BI183" s="46">
        <v>5.9015188184208967</v>
      </c>
      <c r="BJ183" s="46">
        <v>6.04</v>
      </c>
      <c r="BK183" s="46">
        <v>0.12999999999999989</v>
      </c>
      <c r="BL183" s="46">
        <v>0.14000000000000057</v>
      </c>
      <c r="BM183" s="46">
        <v>0.14000000000000057</v>
      </c>
    </row>
    <row r="184" spans="1:65" ht="12" x14ac:dyDescent="0.2">
      <c r="A184" s="84">
        <v>30</v>
      </c>
      <c r="B184" s="84" t="s">
        <v>93</v>
      </c>
      <c r="C184" s="84" t="s">
        <v>134</v>
      </c>
      <c r="D184" s="108" t="s">
        <v>92</v>
      </c>
      <c r="E184" s="67" t="s">
        <v>84</v>
      </c>
      <c r="F184" s="38"/>
      <c r="G184" s="39">
        <v>56.721913823806922</v>
      </c>
      <c r="H184" s="39">
        <v>57.992484693460199</v>
      </c>
      <c r="I184" s="39">
        <v>48.584772835091627</v>
      </c>
      <c r="J184" s="40">
        <v>-0.16222294850955882</v>
      </c>
      <c r="K184" s="39"/>
      <c r="L184" s="117">
        <v>48.584772835091627</v>
      </c>
      <c r="M184" s="116">
        <v>50.039779783798373</v>
      </c>
      <c r="N184" s="116">
        <v>51.535077263151578</v>
      </c>
      <c r="O184" s="114">
        <v>53.071780956386426</v>
      </c>
      <c r="P184" s="117">
        <v>85.024476643314827</v>
      </c>
      <c r="Q184" s="116">
        <v>87.520409237155818</v>
      </c>
      <c r="R184" s="116">
        <v>90.085456585914628</v>
      </c>
      <c r="S184" s="114">
        <v>92.72153254309805</v>
      </c>
      <c r="T184" s="117">
        <v>107.92334231171608</v>
      </c>
      <c r="U184" s="116">
        <v>111.08294207187048</v>
      </c>
      <c r="V184" s="116">
        <v>114.33003416398934</v>
      </c>
      <c r="W184" s="114">
        <v>117.66704133422225</v>
      </c>
      <c r="X184" s="42">
        <v>56.72</v>
      </c>
      <c r="Y184" s="106">
        <v>48.584772835091627</v>
      </c>
      <c r="Z184" s="69">
        <v>50.039779783798373</v>
      </c>
      <c r="AA184" s="69">
        <v>51.535077263151578</v>
      </c>
      <c r="AB184" s="107">
        <v>53.071780956386426</v>
      </c>
      <c r="AC184" s="106">
        <v>57.374632386488805</v>
      </c>
      <c r="AD184" s="69">
        <v>61.875089084939603</v>
      </c>
      <c r="AE184" s="69">
        <v>66.580795429689275</v>
      </c>
      <c r="AF184" s="107">
        <v>71.499667637392179</v>
      </c>
      <c r="AG184" s="106">
        <v>76.639902956728221</v>
      </c>
      <c r="AH184" s="69">
        <v>82.009989162425398</v>
      </c>
      <c r="AI184" s="69">
        <v>87.618714359587045</v>
      </c>
      <c r="AJ184" s="107">
        <v>93.47517710822936</v>
      </c>
      <c r="AK184" s="42"/>
      <c r="AL184" s="42"/>
      <c r="AM184" s="42"/>
      <c r="AN184" s="42"/>
      <c r="AO184" s="117">
        <v>52.741112011693843</v>
      </c>
      <c r="AP184" s="116">
        <v>54.03876156290481</v>
      </c>
      <c r="AQ184" s="116">
        <v>55.365478464062896</v>
      </c>
      <c r="AR184" s="114">
        <v>56.721913823806922</v>
      </c>
      <c r="AS184" s="42">
        <v>57.992484693460199</v>
      </c>
      <c r="AT184" s="41"/>
      <c r="AU184" s="42"/>
      <c r="AV184" s="42">
        <v>54.03876156290481</v>
      </c>
      <c r="AW184" s="42">
        <v>55.370000000000005</v>
      </c>
      <c r="AX184" s="66">
        <v>56.72</v>
      </c>
      <c r="AY184" s="36">
        <v>4.1563391766022164</v>
      </c>
      <c r="AZ184" s="36">
        <v>3.9989817791064368</v>
      </c>
      <c r="BA184" s="36">
        <v>3.830401200911318</v>
      </c>
      <c r="BB184" s="45">
        <v>3.6501328674204956</v>
      </c>
      <c r="BC184" s="42"/>
      <c r="BD184" s="36">
        <v>-48.584772835091627</v>
      </c>
      <c r="BE184" s="36">
        <v>-50.039779783798373</v>
      </c>
      <c r="BF184" s="36">
        <v>2.5036842997532318</v>
      </c>
      <c r="BG184" s="36">
        <v>2.2982190436135781</v>
      </c>
      <c r="BI184" s="46">
        <v>52.191328000000006</v>
      </c>
      <c r="BJ184" s="46">
        <v>54.03876156290481</v>
      </c>
      <c r="BK184" s="46">
        <v>1.3267169011580862</v>
      </c>
      <c r="BL184" s="46">
        <v>1.3519138238069175</v>
      </c>
      <c r="BM184" s="46">
        <v>1.2724846934601999</v>
      </c>
    </row>
    <row r="185" spans="1:65" ht="12" x14ac:dyDescent="0.2">
      <c r="A185" s="84">
        <v>30</v>
      </c>
      <c r="B185" s="84" t="s">
        <v>93</v>
      </c>
      <c r="C185" s="84" t="s">
        <v>134</v>
      </c>
      <c r="D185" s="108" t="s">
        <v>92</v>
      </c>
      <c r="E185" s="67" t="s">
        <v>85</v>
      </c>
      <c r="F185" s="38"/>
      <c r="G185" s="39">
        <v>6.9915476006320469</v>
      </c>
      <c r="H185" s="39">
        <v>7.1481582668862043</v>
      </c>
      <c r="I185" s="39">
        <v>8.1049949598350146</v>
      </c>
      <c r="J185" s="40">
        <v>0.13385779346567492</v>
      </c>
      <c r="K185" s="39"/>
      <c r="L185" s="117">
        <v>8.1049949598350146</v>
      </c>
      <c r="M185" s="116">
        <v>8.3294300033299979</v>
      </c>
      <c r="N185" s="116">
        <v>8.5600798673150891</v>
      </c>
      <c r="O185" s="114">
        <v>8.7971166460992798</v>
      </c>
      <c r="P185" s="117">
        <v>9.7986586578808073</v>
      </c>
      <c r="Q185" s="116">
        <v>10.069992865116236</v>
      </c>
      <c r="R185" s="116">
        <v>10.348840575432707</v>
      </c>
      <c r="S185" s="114">
        <v>10.635409844899245</v>
      </c>
      <c r="T185" s="117">
        <v>11.824794182613926</v>
      </c>
      <c r="U185" s="116">
        <v>12.152234015685481</v>
      </c>
      <c r="V185" s="116">
        <v>12.488740970148427</v>
      </c>
      <c r="W185" s="114">
        <v>12.834566123245116</v>
      </c>
      <c r="X185" s="42">
        <v>6.9899999999999993</v>
      </c>
      <c r="Y185" s="117">
        <v>7.1835597692292543</v>
      </c>
      <c r="Z185" s="116">
        <v>8.3294300033299979</v>
      </c>
      <c r="AA185" s="116">
        <v>8.5600798673150891</v>
      </c>
      <c r="AB185" s="114">
        <v>8.7971166460992798</v>
      </c>
      <c r="AC185" s="117">
        <v>9.040717199447176</v>
      </c>
      <c r="AD185" s="116">
        <v>9.291063284539014</v>
      </c>
      <c r="AE185" s="116">
        <v>9.5483416915847634</v>
      </c>
      <c r="AF185" s="114">
        <v>9.8127443831935164</v>
      </c>
      <c r="AG185" s="117">
        <v>10.084468637602182</v>
      </c>
      <c r="AH185" s="116">
        <v>10.363717195870274</v>
      </c>
      <c r="AI185" s="116">
        <v>10.650698413150664</v>
      </c>
      <c r="AJ185" s="114">
        <v>10.94562641414921</v>
      </c>
      <c r="AK185" s="42"/>
      <c r="AL185" s="42">
        <v>0.62647766357324808</v>
      </c>
      <c r="AM185" s="42"/>
      <c r="AN185" s="42"/>
      <c r="AO185" s="117">
        <v>6.5420038649727648</v>
      </c>
      <c r="AP185" s="116">
        <v>6.6885447515481538</v>
      </c>
      <c r="AQ185" s="116">
        <v>6.8383681539828318</v>
      </c>
      <c r="AR185" s="114">
        <v>6.9915476006320469</v>
      </c>
      <c r="AS185" s="42">
        <v>7.1481582668862043</v>
      </c>
      <c r="AT185" s="41"/>
      <c r="AU185" s="42"/>
      <c r="AV185" s="42">
        <v>6.6885447515481538</v>
      </c>
      <c r="AW185" s="42">
        <v>6.84</v>
      </c>
      <c r="AX185" s="66">
        <v>6.9899999999999993</v>
      </c>
      <c r="AY185" s="36">
        <v>-1.5629910948622499</v>
      </c>
      <c r="AZ185" s="36">
        <v>-1.6408852517818442</v>
      </c>
      <c r="BA185" s="36">
        <v>-1.7217117133322573</v>
      </c>
      <c r="BB185" s="45">
        <v>-1.8055690454672328</v>
      </c>
      <c r="BC185" s="42"/>
      <c r="BD185" s="36">
        <v>-7.1835597692292543</v>
      </c>
      <c r="BE185" s="36">
        <v>-8.3294300033299979</v>
      </c>
      <c r="BF185" s="36">
        <v>-1.8715351157669353</v>
      </c>
      <c r="BG185" s="36">
        <v>-1.9571166460992799</v>
      </c>
      <c r="BI185" s="46">
        <v>6.54</v>
      </c>
      <c r="BJ185" s="46">
        <v>6.6885447515481538</v>
      </c>
      <c r="BK185" s="46">
        <v>0.14982340243467807</v>
      </c>
      <c r="BL185" s="46">
        <v>0.15154760063204709</v>
      </c>
      <c r="BM185" s="46">
        <v>0.15815826688620493</v>
      </c>
    </row>
    <row r="186" spans="1:65" ht="12" x14ac:dyDescent="0.2">
      <c r="A186" s="84" t="s">
        <v>94</v>
      </c>
      <c r="D186" s="108" t="s">
        <v>94</v>
      </c>
      <c r="E186" s="103" t="s">
        <v>95</v>
      </c>
      <c r="F186" s="38"/>
      <c r="G186" s="39">
        <v>0</v>
      </c>
      <c r="H186" s="39">
        <v>0</v>
      </c>
      <c r="I186" s="39">
        <v>0</v>
      </c>
      <c r="J186" s="40" t="s">
        <v>103</v>
      </c>
      <c r="K186" s="39"/>
      <c r="L186" s="117"/>
      <c r="M186" s="116"/>
      <c r="N186" s="116"/>
      <c r="O186" s="114"/>
      <c r="P186" s="117"/>
      <c r="Q186" s="116"/>
      <c r="R186" s="116"/>
      <c r="S186" s="114"/>
      <c r="T186" s="117"/>
      <c r="U186" s="116"/>
      <c r="V186" s="116"/>
      <c r="W186" s="114"/>
      <c r="X186" s="42"/>
      <c r="Y186" s="117"/>
      <c r="Z186" s="116"/>
      <c r="AA186" s="116"/>
      <c r="AB186" s="114"/>
      <c r="AC186" s="117"/>
      <c r="AD186" s="116"/>
      <c r="AE186" s="116"/>
      <c r="AF186" s="114"/>
      <c r="AG186" s="117"/>
      <c r="AH186" s="116"/>
      <c r="AI186" s="116"/>
      <c r="AJ186" s="114"/>
      <c r="AK186" s="42"/>
      <c r="AL186" s="42"/>
      <c r="AM186" s="42"/>
      <c r="AN186" s="42"/>
      <c r="AO186" s="117"/>
      <c r="AP186" s="116"/>
      <c r="AQ186" s="116"/>
      <c r="AR186" s="114"/>
      <c r="AS186" s="42" t="s">
        <v>103</v>
      </c>
      <c r="AT186" s="41"/>
      <c r="AU186" s="42"/>
      <c r="AV186" s="42"/>
      <c r="AW186" s="42"/>
      <c r="AX186" s="66"/>
      <c r="AY186" s="74">
        <v>0</v>
      </c>
      <c r="AZ186" s="74">
        <v>0</v>
      </c>
      <c r="BA186" s="74">
        <v>0</v>
      </c>
      <c r="BB186" s="75">
        <v>0</v>
      </c>
      <c r="BC186" s="42"/>
      <c r="BD186" s="36">
        <v>0</v>
      </c>
      <c r="BE186" s="36">
        <v>0</v>
      </c>
      <c r="BF186" s="36">
        <v>0</v>
      </c>
      <c r="BG186" s="36">
        <v>0</v>
      </c>
      <c r="BI186" s="46">
        <v>0</v>
      </c>
      <c r="BJ186" s="46">
        <v>0</v>
      </c>
      <c r="BK186" s="46">
        <v>0</v>
      </c>
      <c r="BL186" s="46">
        <v>0</v>
      </c>
      <c r="BM186" s="46">
        <v>0</v>
      </c>
    </row>
    <row r="187" spans="1:65" ht="12" x14ac:dyDescent="0.2">
      <c r="A187" s="84">
        <v>30</v>
      </c>
      <c r="B187" s="84" t="s">
        <v>95</v>
      </c>
      <c r="C187" s="84" t="s">
        <v>134</v>
      </c>
      <c r="D187" s="108" t="s">
        <v>94</v>
      </c>
      <c r="E187" s="37" t="s">
        <v>29</v>
      </c>
      <c r="F187" s="38" t="s">
        <v>30</v>
      </c>
      <c r="G187" s="39">
        <v>5.9005010619505311</v>
      </c>
      <c r="H187" s="39">
        <v>6.0326722857382231</v>
      </c>
      <c r="I187" s="39">
        <v>6.4319036036664485</v>
      </c>
      <c r="J187" s="40">
        <v>6.6178187545848297E-2</v>
      </c>
      <c r="K187" s="39"/>
      <c r="L187" s="117">
        <v>6.4319036036664485</v>
      </c>
      <c r="M187" s="116">
        <v>6.6100091511958468</v>
      </c>
      <c r="N187" s="116">
        <v>6.7930466112686245</v>
      </c>
      <c r="O187" s="114">
        <v>6.9811525532487</v>
      </c>
      <c r="P187" s="117">
        <v>8.6692579051032936</v>
      </c>
      <c r="Q187" s="116">
        <v>8.9093179279217036</v>
      </c>
      <c r="R187" s="116">
        <v>9.1560254418156344</v>
      </c>
      <c r="S187" s="114">
        <v>9.4095645221554083</v>
      </c>
      <c r="T187" s="117">
        <v>10.917148041367742</v>
      </c>
      <c r="U187" s="116">
        <v>11.219454286793885</v>
      </c>
      <c r="V187" s="116">
        <v>11.530131680589305</v>
      </c>
      <c r="W187" s="114">
        <v>11.849412027839346</v>
      </c>
      <c r="X187" s="42">
        <v>5.9</v>
      </c>
      <c r="Y187" s="117">
        <v>6.4319036036664485</v>
      </c>
      <c r="Z187" s="116">
        <v>6.6100091511958468</v>
      </c>
      <c r="AA187" s="116">
        <v>6.7930466112686245</v>
      </c>
      <c r="AB187" s="114">
        <v>6.9811525532487</v>
      </c>
      <c r="AC187" s="117">
        <v>8.6692579051032936</v>
      </c>
      <c r="AD187" s="116">
        <v>8.9093179279217036</v>
      </c>
      <c r="AE187" s="116">
        <v>9.1560254418156344</v>
      </c>
      <c r="AF187" s="114">
        <v>9.4095645221554083</v>
      </c>
      <c r="AG187" s="117">
        <v>10.917148041367742</v>
      </c>
      <c r="AH187" s="116">
        <v>11.219454286793885</v>
      </c>
      <c r="AI187" s="116">
        <v>11.530131680589305</v>
      </c>
      <c r="AJ187" s="114">
        <v>11.849412027839346</v>
      </c>
      <c r="AK187" s="42"/>
      <c r="AL187" s="42"/>
      <c r="AM187" s="42" t="s">
        <v>81</v>
      </c>
      <c r="AN187" s="42"/>
      <c r="AO187" s="117">
        <v>5.5211096251517597</v>
      </c>
      <c r="AP187" s="116">
        <v>5.6447824807551576</v>
      </c>
      <c r="AQ187" s="116">
        <v>5.7712256083240741</v>
      </c>
      <c r="AR187" s="114">
        <v>5.9005010619505311</v>
      </c>
      <c r="AS187" s="42">
        <v>6.0326722857382231</v>
      </c>
      <c r="AT187" s="41"/>
      <c r="AU187" s="42"/>
      <c r="AV187" s="42">
        <v>5.6447824807551576</v>
      </c>
      <c r="AW187" s="69">
        <v>5.77</v>
      </c>
      <c r="AX187" s="66">
        <v>5.9</v>
      </c>
      <c r="AY187" s="36">
        <v>-0.9107939785146888</v>
      </c>
      <c r="AZ187" s="36">
        <v>-0.96522667044068911</v>
      </c>
      <c r="BA187" s="36">
        <v>-1.0218210029445505</v>
      </c>
      <c r="BB187" s="45">
        <v>-1.0806514912981688</v>
      </c>
      <c r="BC187" s="42"/>
      <c r="BD187" s="36">
        <v>-6.4319036036664485</v>
      </c>
      <c r="BE187" s="36">
        <v>-6.6100091511958468</v>
      </c>
      <c r="BF187" s="36">
        <v>-1.1482641305134669</v>
      </c>
      <c r="BG187" s="36">
        <v>-1.2111525532487004</v>
      </c>
      <c r="BI187" s="46">
        <v>5.5211096251517597</v>
      </c>
      <c r="BJ187" s="46">
        <v>5.6447824807551576</v>
      </c>
      <c r="BK187" s="46">
        <v>0.1264431275689164</v>
      </c>
      <c r="BL187" s="46">
        <v>0.13050106195053157</v>
      </c>
      <c r="BM187" s="46">
        <v>0.13267228573822276</v>
      </c>
    </row>
    <row r="188" spans="1:65" ht="12" x14ac:dyDescent="0.2">
      <c r="A188" s="84">
        <v>30</v>
      </c>
      <c r="B188" s="84" t="s">
        <v>95</v>
      </c>
      <c r="C188" s="84" t="s">
        <v>134</v>
      </c>
      <c r="D188" s="108" t="s">
        <v>94</v>
      </c>
      <c r="E188" s="37" t="s">
        <v>31</v>
      </c>
      <c r="F188" s="68"/>
      <c r="G188" s="39">
        <v>0.68449694969403085</v>
      </c>
      <c r="H188" s="39">
        <v>0.69982968136717716</v>
      </c>
      <c r="I188" s="39">
        <v>0.60140088961148452</v>
      </c>
      <c r="J188" s="40">
        <v>-0.14064678074728634</v>
      </c>
      <c r="K188" s="39"/>
      <c r="L188" s="41">
        <v>0.60140088961148452</v>
      </c>
      <c r="M188" s="42">
        <v>0.61805425404745973</v>
      </c>
      <c r="N188" s="42">
        <v>0.63516876603380956</v>
      </c>
      <c r="O188" s="43">
        <v>0.65275719518618924</v>
      </c>
      <c r="P188" s="41">
        <v>0.72695806961942022</v>
      </c>
      <c r="Q188" s="42">
        <v>0.74708823216518272</v>
      </c>
      <c r="R188" s="42">
        <v>0.76777581811822759</v>
      </c>
      <c r="S188" s="43">
        <v>0.78903626306454622</v>
      </c>
      <c r="T188" s="41">
        <v>0.87719606289868546</v>
      </c>
      <c r="U188" s="42">
        <v>0.90148645882193013</v>
      </c>
      <c r="V188" s="42">
        <v>0.92644947898400021</v>
      </c>
      <c r="W188" s="43">
        <v>0.9521037489918267</v>
      </c>
      <c r="X188" s="42">
        <v>0.68</v>
      </c>
      <c r="Y188" s="106">
        <v>0.60140088961148452</v>
      </c>
      <c r="Z188" s="69">
        <v>0.61805425404745973</v>
      </c>
      <c r="AA188" s="69">
        <v>0.63516876603380956</v>
      </c>
      <c r="AB188" s="107">
        <v>0.65275719518618924</v>
      </c>
      <c r="AC188" s="106">
        <v>0.67083266472309411</v>
      </c>
      <c r="AD188" s="69">
        <v>0.68940866125746481</v>
      </c>
      <c r="AE188" s="69">
        <v>0.7084990448594185</v>
      </c>
      <c r="AF188" s="107">
        <v>0.72811805939763719</v>
      </c>
      <c r="AG188" s="106">
        <v>0.74828034316711367</v>
      </c>
      <c r="AH188" s="69">
        <v>0.7690009398112112</v>
      </c>
      <c r="AI188" s="69">
        <v>0.79029530954611116</v>
      </c>
      <c r="AJ188" s="107">
        <v>0.81217934069613995</v>
      </c>
      <c r="AK188" s="42"/>
      <c r="AL188" s="42"/>
      <c r="AM188" s="42"/>
      <c r="AN188" s="42"/>
      <c r="AO188" s="41">
        <v>0.640485046551868</v>
      </c>
      <c r="AP188" s="42">
        <v>0.65483191159462983</v>
      </c>
      <c r="AQ188" s="42">
        <v>0.66950014641434941</v>
      </c>
      <c r="AR188" s="43">
        <v>0.68449694969403085</v>
      </c>
      <c r="AS188" s="42">
        <v>0.69982968136717716</v>
      </c>
      <c r="AT188" s="41"/>
      <c r="AU188" s="42"/>
      <c r="AV188" s="42">
        <v>0.65483191159462983</v>
      </c>
      <c r="AW188" s="42">
        <v>0.67</v>
      </c>
      <c r="AX188" s="66">
        <v>0.68</v>
      </c>
      <c r="AY188" s="36">
        <v>3.9084156940383474E-2</v>
      </c>
      <c r="AZ188" s="36">
        <v>3.6777657547170106E-2</v>
      </c>
      <c r="BA188" s="36">
        <v>3.4331380380539844E-2</v>
      </c>
      <c r="BB188" s="45">
        <v>3.1739754507841611E-2</v>
      </c>
      <c r="BC188" s="42"/>
      <c r="BD188" s="36">
        <v>-0.60140088961148452</v>
      </c>
      <c r="BE188" s="36">
        <v>-0.61805425404745973</v>
      </c>
      <c r="BF188" s="36">
        <v>1.9663145560820272E-2</v>
      </c>
      <c r="BG188" s="36">
        <v>1.7242804813810797E-2</v>
      </c>
      <c r="BI188" s="46">
        <v>0.63848118157910339</v>
      </c>
      <c r="BJ188" s="46">
        <v>0.65483191159462983</v>
      </c>
      <c r="BK188" s="46">
        <v>1.4668234819719572E-2</v>
      </c>
      <c r="BL188" s="46">
        <v>1.4496949694030814E-2</v>
      </c>
      <c r="BM188" s="46">
        <v>1.982968136717711E-2</v>
      </c>
    </row>
    <row r="189" spans="1:65" ht="12.75" thickBot="1" x14ac:dyDescent="0.25">
      <c r="A189" s="84">
        <v>30</v>
      </c>
      <c r="B189" s="84" t="s">
        <v>95</v>
      </c>
      <c r="C189" s="84" t="s">
        <v>134</v>
      </c>
      <c r="D189" s="108" t="s">
        <v>94</v>
      </c>
      <c r="E189" s="37" t="s">
        <v>82</v>
      </c>
      <c r="F189" s="77"/>
      <c r="G189" s="39">
        <v>39.454968768328122</v>
      </c>
      <c r="H189" s="39">
        <v>40.338760068738672</v>
      </c>
      <c r="I189" s="39">
        <v>33.520018011183147</v>
      </c>
      <c r="J189" s="40">
        <v>-0.16903697699027306</v>
      </c>
      <c r="K189" s="39"/>
      <c r="L189" s="78">
        <v>33.520018011183147</v>
      </c>
      <c r="M189" s="79">
        <v>34.55786752538188</v>
      </c>
      <c r="N189" s="79">
        <v>35.624456082851445</v>
      </c>
      <c r="O189" s="80">
        <v>36.720579495120198</v>
      </c>
      <c r="P189" s="78">
        <v>63.235476349259073</v>
      </c>
      <c r="Q189" s="79">
        <v>65.128050735853492</v>
      </c>
      <c r="R189" s="79">
        <v>67.073032312936931</v>
      </c>
      <c r="S189" s="80">
        <v>69.071872285616323</v>
      </c>
      <c r="T189" s="78">
        <v>82.149175069903194</v>
      </c>
      <c r="U189" s="79">
        <v>84.595063547739755</v>
      </c>
      <c r="V189" s="79">
        <v>87.108681011174326</v>
      </c>
      <c r="W189" s="80">
        <v>89.691902940439135</v>
      </c>
      <c r="X189" s="42">
        <v>39.46</v>
      </c>
      <c r="Y189" s="78">
        <v>33.520018011183147</v>
      </c>
      <c r="Z189" s="79">
        <v>34.55786752538188</v>
      </c>
      <c r="AA189" s="79">
        <v>35.624456082851445</v>
      </c>
      <c r="AB189" s="80">
        <v>36.720579495120198</v>
      </c>
      <c r="AC189" s="78">
        <v>39.075859979047138</v>
      </c>
      <c r="AD189" s="79">
        <v>43.069606210493205</v>
      </c>
      <c r="AE189" s="79">
        <v>47.254570791949234</v>
      </c>
      <c r="AF189" s="80">
        <v>51.638281400087941</v>
      </c>
      <c r="AG189" s="78">
        <v>54.981512284731039</v>
      </c>
      <c r="AH189" s="79">
        <v>59.751856988232383</v>
      </c>
      <c r="AI189" s="79">
        <v>64.744233268783006</v>
      </c>
      <c r="AJ189" s="80">
        <v>69.967279811248645</v>
      </c>
      <c r="AK189" s="42"/>
      <c r="AL189" s="42"/>
      <c r="AM189" s="42"/>
      <c r="AN189" s="42"/>
      <c r="AO189" s="78">
        <v>36.584399972859572</v>
      </c>
      <c r="AP189" s="79">
        <v>37.520139174400654</v>
      </c>
      <c r="AQ189" s="79">
        <v>38.476838934056246</v>
      </c>
      <c r="AR189" s="80">
        <v>39.454968768328122</v>
      </c>
      <c r="AS189" s="42">
        <v>40.338760068738672</v>
      </c>
      <c r="AT189" s="78"/>
      <c r="AU189" s="79"/>
      <c r="AV189" s="79">
        <v>37.519999999999996</v>
      </c>
      <c r="AW189" s="79">
        <v>38.479999999999997</v>
      </c>
      <c r="AX189" s="66">
        <v>39.46</v>
      </c>
      <c r="AY189" s="36">
        <v>3.0643819616764247</v>
      </c>
      <c r="AZ189" s="36">
        <v>2.9622716490187742</v>
      </c>
      <c r="BA189" s="36">
        <v>2.8523828512048013</v>
      </c>
      <c r="BB189" s="45">
        <v>2.734389273207924</v>
      </c>
      <c r="BC189" s="42"/>
      <c r="BD189" s="36">
        <v>-33.520018011183147</v>
      </c>
      <c r="BE189" s="36">
        <v>-34.55786752538188</v>
      </c>
      <c r="BF189" s="36">
        <v>1.8955439171485509</v>
      </c>
      <c r="BG189" s="36">
        <v>1.7594205048797988</v>
      </c>
      <c r="BI189" s="46">
        <v>35.489999999999995</v>
      </c>
      <c r="BJ189" s="46">
        <v>37.519999999999996</v>
      </c>
      <c r="BK189" s="46">
        <v>0.96000000000000796</v>
      </c>
      <c r="BL189" s="46">
        <v>0.98000000000000398</v>
      </c>
      <c r="BM189" s="46">
        <v>0.87999999999999545</v>
      </c>
    </row>
    <row r="190" spans="1:65" x14ac:dyDescent="0.25">
      <c r="A190" s="84">
        <v>30</v>
      </c>
      <c r="B190" s="84" t="s">
        <v>95</v>
      </c>
      <c r="C190" s="84" t="s">
        <v>134</v>
      </c>
      <c r="D190" s="84" t="s">
        <v>94</v>
      </c>
      <c r="E190" s="37" t="s">
        <v>83</v>
      </c>
      <c r="G190" s="84">
        <v>6.3070506509380158</v>
      </c>
      <c r="H190" s="84">
        <v>6.4483285855190271</v>
      </c>
      <c r="I190" s="116">
        <v>7.5035940702235306</v>
      </c>
      <c r="J190" s="84">
        <v>0.16364945903568048</v>
      </c>
      <c r="L190" s="116">
        <v>7.5035940702235306</v>
      </c>
      <c r="M190" s="116">
        <v>7.7113757492825385</v>
      </c>
      <c r="N190" s="116">
        <v>7.9249111012812801</v>
      </c>
      <c r="O190" s="116">
        <v>8.1443594509130897</v>
      </c>
      <c r="P190" s="116">
        <v>9.0717005882613861</v>
      </c>
      <c r="Q190" s="116">
        <v>9.3229046329510528</v>
      </c>
      <c r="R190" s="116">
        <v>9.5810647573144792</v>
      </c>
      <c r="S190" s="116">
        <v>9.8463735818346994</v>
      </c>
      <c r="T190" s="116">
        <v>10.947598119715241</v>
      </c>
      <c r="U190" s="116">
        <v>11.250747556863551</v>
      </c>
      <c r="V190" s="116">
        <v>11.562291491164427</v>
      </c>
      <c r="W190" s="116">
        <v>11.88246237425329</v>
      </c>
      <c r="X190" s="84">
        <v>6.31</v>
      </c>
      <c r="Y190" s="84">
        <v>6.5821588796177695</v>
      </c>
      <c r="Z190" s="84">
        <v>7.7113757492825385</v>
      </c>
      <c r="AA190" s="84">
        <v>7.9249111012812792</v>
      </c>
      <c r="AB190" s="84">
        <v>8.1443594509130897</v>
      </c>
      <c r="AC190" s="84">
        <v>8.3698845347240827</v>
      </c>
      <c r="AD190" s="84">
        <v>8.601654623281549</v>
      </c>
      <c r="AE190" s="84">
        <v>8.8398426467253444</v>
      </c>
      <c r="AF190" s="84">
        <v>9.0846263237958862</v>
      </c>
      <c r="AG190" s="84">
        <v>9.3361882944350754</v>
      </c>
      <c r="AH190" s="84">
        <v>9.5947162560590691</v>
      </c>
      <c r="AI190" s="84">
        <v>9.8604031036045594</v>
      </c>
      <c r="AJ190" s="84">
        <v>10.133447073453077</v>
      </c>
      <c r="AO190" s="84">
        <v>5.9015188184208967</v>
      </c>
      <c r="AP190" s="84">
        <v>6.033712839953524</v>
      </c>
      <c r="AQ190" s="84">
        <v>6.1688680075684825</v>
      </c>
      <c r="AR190" s="84">
        <v>6.3070506509380158</v>
      </c>
      <c r="AS190" s="84">
        <v>6.4483285855190271</v>
      </c>
      <c r="AV190" s="84">
        <v>6.04</v>
      </c>
      <c r="AW190" s="84">
        <v>6.17</v>
      </c>
      <c r="AX190" s="84">
        <v>6.31</v>
      </c>
      <c r="AY190" s="116">
        <v>-1.602075251802634</v>
      </c>
      <c r="AZ190" s="116">
        <v>-1.6776629093290145</v>
      </c>
      <c r="BA190" s="116">
        <v>-1.7560430937127975</v>
      </c>
      <c r="BB190" s="116">
        <v>-1.8373087999750739</v>
      </c>
      <c r="BD190" s="84">
        <v>-6.5821588796177695</v>
      </c>
      <c r="BE190" s="84">
        <v>-7.7113757492825385</v>
      </c>
      <c r="BF190" s="84">
        <v>-1.8849111012812791</v>
      </c>
      <c r="BG190" s="84">
        <v>-1.9743594509130897</v>
      </c>
      <c r="BI190" s="119">
        <v>5.9015188184208967</v>
      </c>
      <c r="BJ190" s="119">
        <v>6.04</v>
      </c>
      <c r="BK190">
        <v>0.12999999999999989</v>
      </c>
      <c r="BL190">
        <v>0.14000000000000057</v>
      </c>
      <c r="BM190" s="84">
        <v>0.14000000000000057</v>
      </c>
    </row>
    <row r="191" spans="1:65" x14ac:dyDescent="0.25">
      <c r="A191" s="84">
        <v>30</v>
      </c>
      <c r="B191" s="84" t="s">
        <v>95</v>
      </c>
      <c r="C191" s="84" t="s">
        <v>134</v>
      </c>
      <c r="D191" s="84" t="s">
        <v>94</v>
      </c>
      <c r="E191" s="67" t="s">
        <v>84</v>
      </c>
      <c r="G191" s="84">
        <v>45.355469830278651</v>
      </c>
      <c r="H191" s="84">
        <v>46.371432354476894</v>
      </c>
      <c r="I191" s="116">
        <v>39.951921614849596</v>
      </c>
      <c r="J191" s="84">
        <v>-0.13843675758287272</v>
      </c>
      <c r="L191" s="116">
        <v>39.951921614849596</v>
      </c>
      <c r="M191" s="116">
        <v>41.167876676577727</v>
      </c>
      <c r="N191" s="116">
        <v>42.417502694120067</v>
      </c>
      <c r="O191" s="116">
        <v>43.701732048368896</v>
      </c>
      <c r="P191" s="116">
        <v>71.904734254362367</v>
      </c>
      <c r="Q191" s="116">
        <v>74.037368663775197</v>
      </c>
      <c r="R191" s="116">
        <v>76.22905775475256</v>
      </c>
      <c r="S191" s="116">
        <v>78.481436807771729</v>
      </c>
      <c r="T191" s="116">
        <v>93.066323111270933</v>
      </c>
      <c r="U191" s="116">
        <v>95.814517834533646</v>
      </c>
      <c r="V191" s="116">
        <v>98.638812691763633</v>
      </c>
      <c r="W191" s="116">
        <v>101.54131496827848</v>
      </c>
      <c r="X191" s="116">
        <v>45.36</v>
      </c>
      <c r="Y191" s="84">
        <v>39.951921614849596</v>
      </c>
      <c r="Z191" s="84">
        <v>41.167876676577727</v>
      </c>
      <c r="AA191" s="84">
        <v>42.417502694120067</v>
      </c>
      <c r="AB191" s="84">
        <v>43.701732048368896</v>
      </c>
      <c r="AC191" s="84">
        <v>47.745117884150432</v>
      </c>
      <c r="AD191" s="84">
        <v>51.978924138414911</v>
      </c>
      <c r="AE191" s="84">
        <v>56.410596233764871</v>
      </c>
      <c r="AF191" s="84">
        <v>61.047845922243347</v>
      </c>
      <c r="AG191" s="84">
        <v>65.898660326098778</v>
      </c>
      <c r="AH191" s="84">
        <v>70.971311275026267</v>
      </c>
      <c r="AI191" s="84">
        <v>76.274364949372313</v>
      </c>
      <c r="AJ191" s="84">
        <v>81.816691839087994</v>
      </c>
      <c r="AO191" s="84">
        <v>42.105509598011331</v>
      </c>
      <c r="AP191" s="84">
        <v>43.164921655155808</v>
      </c>
      <c r="AQ191" s="84">
        <v>44.24806454238032</v>
      </c>
      <c r="AR191" s="84">
        <v>45.355469830278651</v>
      </c>
      <c r="AS191" s="84">
        <v>46.371432354476894</v>
      </c>
      <c r="AV191" s="84">
        <v>43.164921655155808</v>
      </c>
      <c r="AW191" s="84">
        <v>44.25</v>
      </c>
      <c r="AX191" s="84">
        <v>45.36</v>
      </c>
      <c r="AY191" s="116">
        <v>2.1535879831617351</v>
      </c>
      <c r="AZ191" s="116">
        <v>1.9970449785780815</v>
      </c>
      <c r="BA191" s="116">
        <v>1.8305618482602526</v>
      </c>
      <c r="BB191" s="116">
        <v>1.6537377819097543</v>
      </c>
      <c r="BD191" s="84">
        <v>-39.951921614849596</v>
      </c>
      <c r="BE191" s="84">
        <v>-41.167876676577727</v>
      </c>
      <c r="BF191" s="84">
        <v>0.74741896103574135</v>
      </c>
      <c r="BG191" s="84">
        <v>0.54826795163110376</v>
      </c>
      <c r="BI191" s="119">
        <v>41.006272000000003</v>
      </c>
      <c r="BJ191" s="119">
        <v>43.164921655155808</v>
      </c>
      <c r="BK191">
        <v>1.0831428872245112</v>
      </c>
      <c r="BL191">
        <v>1.1054698302786505</v>
      </c>
      <c r="BM191" s="84">
        <v>1.0114323544768951</v>
      </c>
    </row>
    <row r="192" spans="1:65" x14ac:dyDescent="0.25">
      <c r="A192" s="84">
        <v>30</v>
      </c>
      <c r="B192" s="84" t="s">
        <v>95</v>
      </c>
      <c r="C192" s="84" t="s">
        <v>134</v>
      </c>
      <c r="D192" s="84" t="s">
        <v>94</v>
      </c>
      <c r="E192" s="67" t="s">
        <v>85</v>
      </c>
      <c r="G192" s="84">
        <v>6.9915476006320469</v>
      </c>
      <c r="H192" s="84">
        <v>7.1481582668862043</v>
      </c>
      <c r="I192" s="116">
        <v>8.1049949598350146</v>
      </c>
      <c r="J192" s="84">
        <v>0.13385779346567492</v>
      </c>
      <c r="L192" s="116">
        <v>8.1049949598350146</v>
      </c>
      <c r="M192" s="116">
        <v>8.3294300033299979</v>
      </c>
      <c r="N192" s="116">
        <v>8.5600798673150891</v>
      </c>
      <c r="O192" s="116">
        <v>8.7971166460992798</v>
      </c>
      <c r="P192" s="116">
        <v>9.7986586578808073</v>
      </c>
      <c r="Q192" s="116">
        <v>10.069992865116236</v>
      </c>
      <c r="R192" s="116">
        <v>10.348840575432707</v>
      </c>
      <c r="S192" s="116">
        <v>10.635409844899245</v>
      </c>
      <c r="T192" s="116">
        <v>11.824794182613926</v>
      </c>
      <c r="U192" s="116">
        <v>12.152234015685481</v>
      </c>
      <c r="V192" s="116">
        <v>12.488740970148427</v>
      </c>
      <c r="W192" s="116">
        <v>12.834566123245116</v>
      </c>
      <c r="X192" s="116">
        <v>6.9899999999999993</v>
      </c>
      <c r="Y192" s="84">
        <v>7.1835597692292543</v>
      </c>
      <c r="Z192" s="84">
        <v>8.3294300033299979</v>
      </c>
      <c r="AA192" s="84">
        <v>8.5600798673150891</v>
      </c>
      <c r="AB192" s="84">
        <v>8.7971166460992798</v>
      </c>
      <c r="AC192" s="84">
        <v>9.040717199447176</v>
      </c>
      <c r="AD192" s="84">
        <v>9.291063284539014</v>
      </c>
      <c r="AE192" s="84">
        <v>9.5483416915847634</v>
      </c>
      <c r="AF192" s="84">
        <v>9.8127443831935235</v>
      </c>
      <c r="AG192" s="84">
        <v>10.084468637602189</v>
      </c>
      <c r="AH192" s="84">
        <v>10.363717195870281</v>
      </c>
      <c r="AI192" s="84">
        <v>10.650698413150671</v>
      </c>
      <c r="AJ192" s="84">
        <v>10.945626414149217</v>
      </c>
      <c r="AL192" s="84">
        <v>0.62647766357324808</v>
      </c>
      <c r="AO192" s="84">
        <v>6.5420038649727648</v>
      </c>
      <c r="AP192" s="84">
        <v>6.6885447515481538</v>
      </c>
      <c r="AQ192" s="84">
        <v>6.8383681539828318</v>
      </c>
      <c r="AR192" s="84">
        <v>6.9915476006320469</v>
      </c>
      <c r="AS192" s="84">
        <v>7.1481582668862043</v>
      </c>
      <c r="AV192" s="84">
        <v>6.6885447515481538</v>
      </c>
      <c r="AW192" s="84">
        <v>6.84</v>
      </c>
      <c r="AX192" s="84">
        <v>6.9899999999999993</v>
      </c>
      <c r="AY192" s="116">
        <v>-1.5629910948622499</v>
      </c>
      <c r="AZ192" s="116">
        <v>-1.6408852517818442</v>
      </c>
      <c r="BA192" s="116">
        <v>-1.7217117133322573</v>
      </c>
      <c r="BB192" s="116">
        <v>-1.8055690454672328</v>
      </c>
      <c r="BD192" s="84">
        <v>-7.1835597692292543</v>
      </c>
      <c r="BE192" s="84">
        <v>-8.3294300033299979</v>
      </c>
      <c r="BF192" s="84">
        <v>-1.8715351157669353</v>
      </c>
      <c r="BG192" s="84">
        <v>-1.9571166460992799</v>
      </c>
      <c r="BI192" s="119">
        <v>6.54</v>
      </c>
      <c r="BJ192" s="119">
        <v>6.6885447515481538</v>
      </c>
      <c r="BK192">
        <v>0.14982340243467807</v>
      </c>
      <c r="BL192">
        <v>0.15154760063204709</v>
      </c>
      <c r="BM192" s="84">
        <v>0.15815826688620493</v>
      </c>
    </row>
    <row r="193" spans="1:65" x14ac:dyDescent="0.25">
      <c r="A193" s="84">
        <v>30</v>
      </c>
      <c r="C193" s="84" t="s">
        <v>134</v>
      </c>
      <c r="D193" s="84">
        <v>30</v>
      </c>
      <c r="E193" s="103" t="s">
        <v>96</v>
      </c>
      <c r="G193" s="84">
        <v>0</v>
      </c>
      <c r="H193" s="84">
        <v>0</v>
      </c>
      <c r="I193" s="84">
        <v>0</v>
      </c>
      <c r="J193" s="84" t="s">
        <v>103</v>
      </c>
      <c r="AS193" s="84" t="s">
        <v>103</v>
      </c>
      <c r="AY193" s="84">
        <v>0</v>
      </c>
      <c r="AZ193" s="84">
        <v>0</v>
      </c>
      <c r="BA193" s="84">
        <v>0</v>
      </c>
      <c r="BB193" s="84">
        <v>0</v>
      </c>
      <c r="BD193" s="84">
        <v>0</v>
      </c>
      <c r="BE193" s="84">
        <v>0</v>
      </c>
      <c r="BF193" s="84">
        <v>0</v>
      </c>
      <c r="BG193" s="84">
        <v>0</v>
      </c>
      <c r="BI193" s="119">
        <v>0</v>
      </c>
      <c r="BJ193" s="119">
        <v>0</v>
      </c>
      <c r="BK193">
        <v>0</v>
      </c>
      <c r="BL193">
        <v>0</v>
      </c>
      <c r="BM193" s="84">
        <v>0</v>
      </c>
    </row>
    <row r="194" spans="1:65" x14ac:dyDescent="0.25">
      <c r="A194" s="84">
        <v>30</v>
      </c>
      <c r="B194" s="84" t="s">
        <v>97</v>
      </c>
      <c r="C194" s="84" t="s">
        <v>134</v>
      </c>
      <c r="D194" s="84">
        <v>30</v>
      </c>
      <c r="E194" s="37" t="s">
        <v>29</v>
      </c>
      <c r="F194" s="84" t="s">
        <v>30</v>
      </c>
      <c r="G194" s="84">
        <v>5.9005010619505311</v>
      </c>
      <c r="H194" s="84">
        <v>6.0326722857382231</v>
      </c>
      <c r="I194" s="84">
        <v>6.4319036036664485</v>
      </c>
      <c r="J194" s="84">
        <v>6.6178187545848297E-2</v>
      </c>
      <c r="L194" s="84">
        <v>6.4319036036664485</v>
      </c>
      <c r="M194" s="84">
        <v>6.6100091511958468</v>
      </c>
      <c r="N194" s="84">
        <v>6.7930466112686245</v>
      </c>
      <c r="O194" s="84">
        <v>6.9811525532487</v>
      </c>
      <c r="P194" s="84">
        <v>8.6692579051032936</v>
      </c>
      <c r="Q194" s="84">
        <v>8.9093179279217036</v>
      </c>
      <c r="R194" s="84">
        <v>9.1560254418156344</v>
      </c>
      <c r="S194" s="84">
        <v>9.4095645221554083</v>
      </c>
      <c r="T194" s="84">
        <v>10.917148041367742</v>
      </c>
      <c r="U194" s="84">
        <v>11.219454286793885</v>
      </c>
      <c r="V194" s="84">
        <v>11.530131680589305</v>
      </c>
      <c r="W194" s="84">
        <v>11.849412027839346</v>
      </c>
      <c r="X194" s="84">
        <v>5.9</v>
      </c>
      <c r="Y194" s="84">
        <v>6.4319036036664485</v>
      </c>
      <c r="Z194" s="84">
        <v>6.6100091511958468</v>
      </c>
      <c r="AA194" s="84">
        <v>6.7930466112686245</v>
      </c>
      <c r="AB194" s="84">
        <v>6.9811525532487</v>
      </c>
      <c r="AC194" s="84">
        <v>8.6692579051032936</v>
      </c>
      <c r="AD194" s="84">
        <v>8.9093179279217036</v>
      </c>
      <c r="AE194" s="84">
        <v>9.1560254418156344</v>
      </c>
      <c r="AF194" s="84">
        <v>9.4095645221554083</v>
      </c>
      <c r="AG194" s="84">
        <v>10.917148041367742</v>
      </c>
      <c r="AH194" s="84">
        <v>11.219454286793885</v>
      </c>
      <c r="AI194" s="84">
        <v>11.530131680589305</v>
      </c>
      <c r="AJ194" s="84">
        <v>11.849412027839346</v>
      </c>
      <c r="AM194" s="84" t="s">
        <v>81</v>
      </c>
      <c r="AO194" s="84">
        <v>5.5211096251517597</v>
      </c>
      <c r="AP194" s="84">
        <v>5.6447824807551576</v>
      </c>
      <c r="AQ194" s="84">
        <v>5.7712256083240741</v>
      </c>
      <c r="AR194" s="84">
        <v>5.9005010619505311</v>
      </c>
      <c r="AS194" s="84">
        <v>6.0326722857382231</v>
      </c>
      <c r="AV194" s="84">
        <v>5.6447824807551576</v>
      </c>
      <c r="AW194" s="84">
        <v>5.77</v>
      </c>
      <c r="AX194" s="84">
        <v>5.9</v>
      </c>
      <c r="AY194" s="84">
        <v>-0.9107939785146888</v>
      </c>
      <c r="AZ194" s="84">
        <v>-0.96522667044068911</v>
      </c>
      <c r="BA194" s="84">
        <v>-1.0218210029445505</v>
      </c>
      <c r="BB194" s="84">
        <v>-1.0806514912981688</v>
      </c>
      <c r="BD194" s="84">
        <v>-6.4319036036664485</v>
      </c>
      <c r="BE194" s="84">
        <v>-6.6100091511958468</v>
      </c>
      <c r="BF194" s="84">
        <v>-1.1482641305134669</v>
      </c>
      <c r="BG194" s="84">
        <v>-1.2111525532487004</v>
      </c>
      <c r="BI194" s="119">
        <v>5.5211096251517597</v>
      </c>
      <c r="BJ194" s="119">
        <v>5.6447824807551576</v>
      </c>
      <c r="BK194">
        <v>0.1264431275689164</v>
      </c>
      <c r="BL194">
        <v>0.13050106195053157</v>
      </c>
      <c r="BM194" s="84">
        <v>0.13267228573822276</v>
      </c>
    </row>
    <row r="195" spans="1:65" x14ac:dyDescent="0.25">
      <c r="A195" s="84">
        <v>30</v>
      </c>
      <c r="B195" s="84" t="s">
        <v>97</v>
      </c>
      <c r="C195" s="84" t="s">
        <v>134</v>
      </c>
      <c r="D195" s="84">
        <v>30</v>
      </c>
      <c r="E195" s="37" t="s">
        <v>31</v>
      </c>
      <c r="G195" s="84">
        <v>0.68449694969403085</v>
      </c>
      <c r="H195" s="84">
        <v>0.69982968136717716</v>
      </c>
      <c r="I195" s="84">
        <v>0.60140088961148452</v>
      </c>
      <c r="J195" s="84">
        <v>-0.14064678074728634</v>
      </c>
      <c r="L195" s="84">
        <v>0.60140088961148452</v>
      </c>
      <c r="M195" s="84">
        <v>0.61805425404745973</v>
      </c>
      <c r="N195" s="84">
        <v>0.63516876603380956</v>
      </c>
      <c r="O195" s="84">
        <v>0.65275719518618924</v>
      </c>
      <c r="P195" s="84">
        <v>0.72695806961942022</v>
      </c>
      <c r="Q195" s="84">
        <v>0.74708823216518272</v>
      </c>
      <c r="R195" s="84">
        <v>0.76777581811822759</v>
      </c>
      <c r="S195" s="84">
        <v>0.78903626306454622</v>
      </c>
      <c r="T195" s="84">
        <v>0.87719606289868546</v>
      </c>
      <c r="U195" s="84">
        <v>0.90148645882193013</v>
      </c>
      <c r="V195" s="84">
        <v>0.92644947898400021</v>
      </c>
      <c r="W195" s="84">
        <v>0.9521037489918267</v>
      </c>
      <c r="X195" s="84">
        <v>0.68</v>
      </c>
      <c r="Y195" s="84">
        <v>0.60140088961148452</v>
      </c>
      <c r="Z195" s="84">
        <v>0.61805425404745973</v>
      </c>
      <c r="AA195" s="84">
        <v>0.63516876603380956</v>
      </c>
      <c r="AB195" s="84">
        <v>0.65275719518618924</v>
      </c>
      <c r="AC195" s="84">
        <v>0.67083266472309411</v>
      </c>
      <c r="AD195" s="84">
        <v>0.68940866125746481</v>
      </c>
      <c r="AE195" s="84">
        <v>0.7084990448594185</v>
      </c>
      <c r="AF195" s="84">
        <v>0.72811805939763719</v>
      </c>
      <c r="AG195" s="84">
        <v>0.74828034316711367</v>
      </c>
      <c r="AH195" s="84">
        <v>0.7690009398112041</v>
      </c>
      <c r="AI195" s="84">
        <v>0.79029530954610383</v>
      </c>
      <c r="AJ195" s="84">
        <v>0.8121793406961324</v>
      </c>
      <c r="AO195" s="84">
        <v>0.640485046551868</v>
      </c>
      <c r="AP195" s="84">
        <v>0.65483191159462983</v>
      </c>
      <c r="AQ195" s="84">
        <v>0.66950014641434941</v>
      </c>
      <c r="AR195" s="84">
        <v>0.68449694969403085</v>
      </c>
      <c r="AS195" s="84">
        <v>0.69982968136717716</v>
      </c>
      <c r="AV195" s="84">
        <v>0.65483191159462983</v>
      </c>
      <c r="AW195" s="84">
        <v>0.67</v>
      </c>
      <c r="AX195" s="84">
        <v>0.68</v>
      </c>
      <c r="AY195" s="84">
        <v>3.9084156940383474E-2</v>
      </c>
      <c r="AZ195" s="84">
        <v>3.6777657547170106E-2</v>
      </c>
      <c r="BA195" s="84">
        <v>3.4331380380539844E-2</v>
      </c>
      <c r="BB195" s="84">
        <v>3.1739754507841611E-2</v>
      </c>
      <c r="BD195" s="84">
        <v>-0.60140088961148452</v>
      </c>
      <c r="BE195" s="84">
        <v>-0.61805425404745973</v>
      </c>
      <c r="BF195" s="84">
        <v>1.9663145560820272E-2</v>
      </c>
      <c r="BG195" s="84">
        <v>1.7242804813810797E-2</v>
      </c>
      <c r="BI195" s="119">
        <v>0.63908870894746173</v>
      </c>
      <c r="BJ195" s="119">
        <v>0.65483191159462983</v>
      </c>
      <c r="BK195">
        <v>1.4668234819719572E-2</v>
      </c>
      <c r="BL195">
        <v>1.4496949694030814E-2</v>
      </c>
      <c r="BM195" s="84">
        <v>1.982968136717711E-2</v>
      </c>
    </row>
    <row r="196" spans="1:65" x14ac:dyDescent="0.25">
      <c r="A196" s="84">
        <v>30</v>
      </c>
      <c r="B196" s="84" t="s">
        <v>97</v>
      </c>
      <c r="C196" s="84" t="s">
        <v>134</v>
      </c>
      <c r="D196" s="84">
        <v>30</v>
      </c>
      <c r="E196" s="37" t="s">
        <v>82</v>
      </c>
      <c r="G196" s="84">
        <v>27.161069680473638</v>
      </c>
      <c r="H196" s="84">
        <v>27.769477641316247</v>
      </c>
      <c r="I196" s="84">
        <v>20.577285518573017</v>
      </c>
      <c r="J196" s="84">
        <v>-0.25899630578727467</v>
      </c>
      <c r="L196" s="84">
        <v>20.577285518573017</v>
      </c>
      <c r="M196" s="84">
        <v>21.147090187577231</v>
      </c>
      <c r="N196" s="84">
        <v>21.732673291522534</v>
      </c>
      <c r="O196" s="84">
        <v>22.334471750326809</v>
      </c>
      <c r="P196" s="84">
        <v>66.082379094774069</v>
      </c>
      <c r="Q196" s="84">
        <v>67.912263221770431</v>
      </c>
      <c r="R196" s="84">
        <v>69.792818586154155</v>
      </c>
      <c r="S196" s="84">
        <v>71.725448322834453</v>
      </c>
      <c r="T196" s="84">
        <v>84.239206242595884</v>
      </c>
      <c r="U196" s="84">
        <v>86.571870236926713</v>
      </c>
      <c r="V196" s="84">
        <v>88.969127922878698</v>
      </c>
      <c r="W196" s="84">
        <v>91.432767961402376</v>
      </c>
      <c r="X196" s="84">
        <v>27.16</v>
      </c>
      <c r="Y196" s="84">
        <v>20.577285518573017</v>
      </c>
      <c r="Z196" s="84">
        <v>21.147090187577231</v>
      </c>
      <c r="AA196" s="84">
        <v>21.732673291522534</v>
      </c>
      <c r="AB196" s="84">
        <v>22.334471750326813</v>
      </c>
      <c r="AC196" s="84">
        <v>24.291387184870437</v>
      </c>
      <c r="AD196" s="84">
        <v>27.875737258631659</v>
      </c>
      <c r="AE196" s="84">
        <v>31.639969112187565</v>
      </c>
      <c r="AF196" s="84">
        <v>35.591296501765271</v>
      </c>
      <c r="AG196" s="84">
        <v>38.490171063984235</v>
      </c>
      <c r="AH196" s="84">
        <v>42.803854794528711</v>
      </c>
      <c r="AI196" s="84">
        <v>47.326924724076441</v>
      </c>
      <c r="AJ196" s="84">
        <v>52.067669374910025</v>
      </c>
      <c r="AO196" s="84">
        <v>25.414662529135875</v>
      </c>
      <c r="AP196" s="84">
        <v>25.983950969788513</v>
      </c>
      <c r="AQ196" s="84">
        <v>26.565991471511776</v>
      </c>
      <c r="AR196" s="84">
        <v>27.161069680473638</v>
      </c>
      <c r="AS196" s="84">
        <v>27.769477641316247</v>
      </c>
      <c r="AV196" s="84">
        <v>25.99</v>
      </c>
      <c r="AW196" s="84">
        <v>26.57</v>
      </c>
      <c r="AX196" s="84">
        <v>27.16</v>
      </c>
      <c r="AY196" s="84">
        <v>4.8373770105628573</v>
      </c>
      <c r="AZ196" s="84">
        <v>4.8368607822112821</v>
      </c>
      <c r="BA196" s="84">
        <v>4.8333181799892415</v>
      </c>
      <c r="BB196" s="84">
        <v>4.8265979301468285</v>
      </c>
      <c r="BD196" s="84">
        <v>-20.577285518573017</v>
      </c>
      <c r="BE196" s="84">
        <v>-21.147090187577231</v>
      </c>
      <c r="BF196" s="84">
        <v>4.2573267084774642</v>
      </c>
      <c r="BG196" s="84">
        <v>4.2355282496731874</v>
      </c>
      <c r="BI196" s="119">
        <v>24.31</v>
      </c>
      <c r="BJ196" s="119">
        <v>25.99</v>
      </c>
      <c r="BK196">
        <v>0.5800000000000054</v>
      </c>
      <c r="BL196">
        <v>0.59000000000000341</v>
      </c>
      <c r="BM196" s="84">
        <v>0.60999999999999588</v>
      </c>
    </row>
    <row r="197" spans="1:65" x14ac:dyDescent="0.25">
      <c r="A197" s="84">
        <v>30</v>
      </c>
      <c r="B197" s="84" t="s">
        <v>97</v>
      </c>
      <c r="C197" s="84" t="s">
        <v>134</v>
      </c>
      <c r="D197" s="84">
        <v>30</v>
      </c>
      <c r="E197" s="37" t="s">
        <v>83</v>
      </c>
      <c r="G197" s="84">
        <v>3.7842303905628092</v>
      </c>
      <c r="H197" s="84">
        <v>3.8689971513114161</v>
      </c>
      <c r="I197" s="84">
        <v>4.502156442134118</v>
      </c>
      <c r="J197" s="84">
        <v>0.16364945903568046</v>
      </c>
      <c r="L197" s="84">
        <v>4.502156442134118</v>
      </c>
      <c r="M197" s="84">
        <v>4.6268254495695231</v>
      </c>
      <c r="N197" s="84">
        <v>4.754946660768768</v>
      </c>
      <c r="O197" s="84">
        <v>4.8866156705478536</v>
      </c>
      <c r="P197" s="89">
        <v>9.0717005882613861</v>
      </c>
      <c r="Q197" s="89">
        <v>9.3229046329510528</v>
      </c>
      <c r="R197" s="89">
        <v>9.5810647573144792</v>
      </c>
      <c r="S197" s="89">
        <v>9.8463735818346994</v>
      </c>
      <c r="T197" s="89">
        <v>10.947598119715241</v>
      </c>
      <c r="U197" s="89">
        <v>11.250747556863551</v>
      </c>
      <c r="V197" s="89">
        <v>11.562291491164427</v>
      </c>
      <c r="W197" s="89">
        <v>11.88246237425329</v>
      </c>
      <c r="X197" s="84">
        <v>3.79</v>
      </c>
      <c r="Y197" s="84">
        <v>3.9923776752604421</v>
      </c>
      <c r="Z197" s="84">
        <v>4.6268254495695231</v>
      </c>
      <c r="AA197" s="84">
        <v>4.754946660768768</v>
      </c>
      <c r="AB197" s="84">
        <v>4.8866156705478536</v>
      </c>
      <c r="AC197" s="84">
        <v>5.0219307208344484</v>
      </c>
      <c r="AD197" s="84">
        <v>5.1609927739689283</v>
      </c>
      <c r="AE197" s="84">
        <v>5.3039055880352057</v>
      </c>
      <c r="AF197" s="84">
        <v>5.4507757942775301</v>
      </c>
      <c r="AG197" s="84">
        <v>5.6017129766610445</v>
      </c>
      <c r="AH197" s="84">
        <v>5.7568297536354409</v>
      </c>
      <c r="AI197" s="84">
        <v>5.9162418621627344</v>
      </c>
      <c r="AJ197" s="84">
        <v>6.0800682440718443</v>
      </c>
      <c r="AO197" s="84">
        <v>3.540911291052538</v>
      </c>
      <c r="AP197" s="84">
        <v>3.6202277039721142</v>
      </c>
      <c r="AQ197" s="84">
        <v>3.7013208045410892</v>
      </c>
      <c r="AR197" s="84">
        <v>3.7842303905628092</v>
      </c>
      <c r="AS197" s="84">
        <v>3.8689971513114161</v>
      </c>
      <c r="AV197" s="84">
        <v>3.6300000000000003</v>
      </c>
      <c r="AW197" s="84">
        <v>3.7</v>
      </c>
      <c r="AX197" s="84">
        <v>3.79</v>
      </c>
      <c r="AY197" s="84">
        <v>-0.96124515108158004</v>
      </c>
      <c r="AZ197" s="84">
        <v>-1.0065977455974089</v>
      </c>
      <c r="BA197" s="84">
        <v>-1.0536258562276788</v>
      </c>
      <c r="BB197" s="84">
        <v>-1.1023852799850444</v>
      </c>
      <c r="BD197" s="84">
        <v>-3.9923776752604421</v>
      </c>
      <c r="BE197" s="84">
        <v>-4.6268254495695231</v>
      </c>
      <c r="BF197" s="84">
        <v>-1.1249466607687677</v>
      </c>
      <c r="BG197" s="84">
        <v>-1.1866156705478534</v>
      </c>
      <c r="BI197" s="119">
        <v>3.540911291052538</v>
      </c>
      <c r="BJ197" s="119">
        <v>3.6300000000000003</v>
      </c>
      <c r="BK197">
        <v>6.999999999999984E-2</v>
      </c>
      <c r="BL197">
        <v>8.9999999999999414E-2</v>
      </c>
      <c r="BM197" s="84">
        <v>8.0000000000000071E-2</v>
      </c>
    </row>
    <row r="198" spans="1:65" x14ac:dyDescent="0.25">
      <c r="A198" s="84">
        <v>30</v>
      </c>
      <c r="B198" s="84" t="s">
        <v>97</v>
      </c>
      <c r="C198" s="84" t="s">
        <v>134</v>
      </c>
      <c r="D198" s="84">
        <v>30</v>
      </c>
      <c r="E198" s="67" t="s">
        <v>84</v>
      </c>
      <c r="G198" s="84">
        <v>33.061570742424166</v>
      </c>
      <c r="H198" s="84">
        <v>33.802149927054465</v>
      </c>
      <c r="I198" s="84">
        <v>27.009189122239466</v>
      </c>
      <c r="J198" s="84">
        <v>-0.20096238906324917</v>
      </c>
      <c r="L198" s="84">
        <v>27.009189122239466</v>
      </c>
      <c r="M198" s="84">
        <v>27.757099338773077</v>
      </c>
      <c r="N198" s="84">
        <v>28.52571990279116</v>
      </c>
      <c r="O198" s="84">
        <v>29.315624303575511</v>
      </c>
      <c r="P198" s="84">
        <v>74.751636999877363</v>
      </c>
      <c r="Q198" s="84">
        <v>76.821581149692136</v>
      </c>
      <c r="R198" s="84">
        <v>78.948844027969784</v>
      </c>
      <c r="S198" s="84">
        <v>81.135012844989859</v>
      </c>
      <c r="T198" s="84">
        <v>95.156354283963623</v>
      </c>
      <c r="U198" s="84">
        <v>97.791324523720604</v>
      </c>
      <c r="V198" s="84">
        <v>100.499259603468</v>
      </c>
      <c r="W198" s="84">
        <v>103.28217998924173</v>
      </c>
      <c r="X198" s="84">
        <v>33.06</v>
      </c>
      <c r="Y198" s="84">
        <v>27.009189122239466</v>
      </c>
      <c r="Z198" s="84">
        <v>27.757099338773077</v>
      </c>
      <c r="AA198" s="84">
        <v>28.52571990279116</v>
      </c>
      <c r="AB198" s="84">
        <v>29.315624303575511</v>
      </c>
      <c r="AC198" s="84">
        <v>32.960645089973731</v>
      </c>
      <c r="AD198" s="84">
        <v>36.785055186553365</v>
      </c>
      <c r="AE198" s="84">
        <v>40.795994554003201</v>
      </c>
      <c r="AF198" s="84">
        <v>45.000861023920677</v>
      </c>
      <c r="AG198" s="84">
        <v>49.407319105351981</v>
      </c>
      <c r="AH198" s="84">
        <v>54.023309081322594</v>
      </c>
      <c r="AI198" s="84">
        <v>58.857056404665748</v>
      </c>
      <c r="AJ198" s="84">
        <v>63.917081402749368</v>
      </c>
      <c r="AO198" s="84">
        <v>30.935772154287633</v>
      </c>
      <c r="AP198" s="84">
        <v>31.62873345054367</v>
      </c>
      <c r="AQ198" s="84">
        <v>32.337217079835852</v>
      </c>
      <c r="AR198" s="84">
        <v>33.061570742424166</v>
      </c>
      <c r="AS198" s="84">
        <v>33.802149927054465</v>
      </c>
      <c r="AV198" s="84">
        <v>31.62873345054367</v>
      </c>
      <c r="AW198" s="84">
        <v>32.340000000000003</v>
      </c>
      <c r="AX198" s="84">
        <v>33.06</v>
      </c>
      <c r="AY198" s="84">
        <v>3.9265830320481676</v>
      </c>
      <c r="AZ198" s="84">
        <v>3.871634111770593</v>
      </c>
      <c r="BA198" s="84">
        <v>3.8114971770446928</v>
      </c>
      <c r="BB198" s="84">
        <v>3.7459464388486552</v>
      </c>
      <c r="BD198" s="84">
        <v>-27.009189122239466</v>
      </c>
      <c r="BE198" s="84">
        <v>-27.757099338773077</v>
      </c>
      <c r="BF198" s="84">
        <v>3.1030135477525107</v>
      </c>
      <c r="BG198" s="84">
        <v>3.0243756964244923</v>
      </c>
      <c r="BI198" s="119">
        <v>29.831439999999997</v>
      </c>
      <c r="BJ198" s="119">
        <v>31.62873345054367</v>
      </c>
      <c r="BK198">
        <v>0.70848362929218212</v>
      </c>
      <c r="BL198">
        <v>0.72157074242416286</v>
      </c>
      <c r="BM198" s="84">
        <v>0.74214992705446292</v>
      </c>
    </row>
    <row r="199" spans="1:65" x14ac:dyDescent="0.25">
      <c r="A199" s="84">
        <v>30</v>
      </c>
      <c r="B199" s="84" t="s">
        <v>97</v>
      </c>
      <c r="C199" s="84" t="s">
        <v>134</v>
      </c>
      <c r="D199" s="84">
        <v>30</v>
      </c>
      <c r="E199" s="67" t="s">
        <v>85</v>
      </c>
      <c r="G199" s="84">
        <v>4.4687273402568399</v>
      </c>
      <c r="H199" s="84">
        <v>4.5688268326785932</v>
      </c>
      <c r="I199" s="84">
        <v>5.1035573317456029</v>
      </c>
      <c r="J199" s="84">
        <v>0.11703890706523233</v>
      </c>
      <c r="L199" s="84">
        <v>5.1035573317456029</v>
      </c>
      <c r="M199" s="84">
        <v>5.2448797036169825</v>
      </c>
      <c r="N199" s="84">
        <v>5.3901154268025779</v>
      </c>
      <c r="O199" s="84">
        <v>5.5393728657340429</v>
      </c>
      <c r="P199" s="89">
        <v>9.7986586578808073</v>
      </c>
      <c r="Q199" s="89">
        <v>10.069992865116236</v>
      </c>
      <c r="R199" s="89">
        <v>10.348840575432707</v>
      </c>
      <c r="S199" s="89">
        <v>10.635409844899245</v>
      </c>
      <c r="T199" s="89">
        <v>11.824794182613926</v>
      </c>
      <c r="U199" s="89">
        <v>12.152234015685481</v>
      </c>
      <c r="V199" s="89">
        <v>12.488740970148427</v>
      </c>
      <c r="W199" s="89">
        <v>12.834566123245116</v>
      </c>
      <c r="X199" s="84">
        <v>4.47</v>
      </c>
      <c r="Y199" s="84">
        <v>4.5937785648719265</v>
      </c>
      <c r="Z199" s="84">
        <v>5.2448797036169825</v>
      </c>
      <c r="AA199" s="84">
        <v>5.3901154268025779</v>
      </c>
      <c r="AB199" s="84">
        <v>5.5393728657340429</v>
      </c>
      <c r="AC199" s="84">
        <v>5.6927633855575426</v>
      </c>
      <c r="AD199" s="84">
        <v>5.8504014352263933</v>
      </c>
      <c r="AE199" s="84">
        <v>6.0124046328946239</v>
      </c>
      <c r="AF199" s="84">
        <v>6.1788938536751674</v>
      </c>
      <c r="AG199" s="84">
        <v>6.3499933198281582</v>
      </c>
      <c r="AH199" s="84">
        <v>6.525830693446645</v>
      </c>
      <c r="AI199" s="84">
        <v>6.7065371717088382</v>
      </c>
      <c r="AJ199" s="84">
        <v>6.8922475847679765</v>
      </c>
      <c r="AL199" s="84">
        <v>0.62647766357324808</v>
      </c>
      <c r="AO199" s="84">
        <v>4.1813963376044061</v>
      </c>
      <c r="AP199" s="84">
        <v>4.275059615566744</v>
      </c>
      <c r="AQ199" s="84">
        <v>4.370820950955439</v>
      </c>
      <c r="AR199" s="84">
        <v>4.4687273402568399</v>
      </c>
      <c r="AS199" s="84">
        <v>4.5688268326785932</v>
      </c>
      <c r="AV199" s="84">
        <v>4.275059615566744</v>
      </c>
      <c r="AW199" s="84">
        <v>4.37</v>
      </c>
      <c r="AX199" s="84">
        <v>4.47</v>
      </c>
      <c r="AY199" s="84">
        <v>-0.92216099414119679</v>
      </c>
      <c r="AZ199" s="84">
        <v>-0.96982008805023856</v>
      </c>
      <c r="BA199" s="84">
        <v>-1.0192944758471389</v>
      </c>
      <c r="BB199" s="84">
        <v>-1.0706455254772029</v>
      </c>
      <c r="BD199" s="84">
        <v>-4.5937785648719265</v>
      </c>
      <c r="BE199" s="84">
        <v>-5.2448797036169825</v>
      </c>
      <c r="BF199" s="84">
        <v>-1.115055811235834</v>
      </c>
      <c r="BG199" s="84">
        <v>-1.1693728657340428</v>
      </c>
      <c r="BI199" s="119">
        <v>4.18</v>
      </c>
      <c r="BJ199" s="119">
        <v>4.275059615566744</v>
      </c>
      <c r="BK199">
        <v>9.5761335388695024E-2</v>
      </c>
      <c r="BL199">
        <v>9.8727340256839824E-2</v>
      </c>
      <c r="BM199" s="84">
        <v>9.882683267859349E-2</v>
      </c>
    </row>
    <row r="200" spans="1:65" x14ac:dyDescent="0.25">
      <c r="A200" s="84" t="s">
        <v>98</v>
      </c>
      <c r="C200" s="84" t="s">
        <v>134</v>
      </c>
      <c r="D200" s="84" t="s">
        <v>98</v>
      </c>
      <c r="E200" s="103" t="s">
        <v>99</v>
      </c>
      <c r="G200" s="84">
        <v>0</v>
      </c>
      <c r="H200" s="84">
        <v>0</v>
      </c>
      <c r="I200" s="84">
        <v>0</v>
      </c>
      <c r="J200" s="84" t="s">
        <v>103</v>
      </c>
      <c r="AS200" s="84" t="s">
        <v>103</v>
      </c>
      <c r="AY200" s="84">
        <v>0</v>
      </c>
      <c r="AZ200" s="84">
        <v>0</v>
      </c>
      <c r="BA200" s="84">
        <v>0</v>
      </c>
      <c r="BB200" s="84">
        <v>0</v>
      </c>
      <c r="BD200" s="84">
        <v>0</v>
      </c>
      <c r="BE200" s="84">
        <v>0</v>
      </c>
      <c r="BF200" s="84">
        <v>0</v>
      </c>
      <c r="BG200" s="84">
        <v>0</v>
      </c>
      <c r="BI200" s="119">
        <v>0</v>
      </c>
      <c r="BJ200" s="119">
        <v>0</v>
      </c>
      <c r="BK200">
        <v>0</v>
      </c>
      <c r="BL200">
        <v>0</v>
      </c>
      <c r="BM200" s="84">
        <v>0</v>
      </c>
    </row>
    <row r="201" spans="1:65" x14ac:dyDescent="0.25">
      <c r="A201" s="84" t="s">
        <v>98</v>
      </c>
      <c r="B201" s="84" t="s">
        <v>99</v>
      </c>
      <c r="C201" s="84" t="s">
        <v>134</v>
      </c>
      <c r="D201" s="84" t="s">
        <v>98</v>
      </c>
      <c r="E201" s="37" t="s">
        <v>29</v>
      </c>
      <c r="F201" s="84" t="s">
        <v>30</v>
      </c>
      <c r="G201" s="84">
        <v>5.9005010619505311</v>
      </c>
      <c r="H201" s="84">
        <v>6.0326722857382231</v>
      </c>
      <c r="I201" s="89">
        <v>6.4319036036664485</v>
      </c>
      <c r="J201" s="84">
        <v>6.6178187545848297E-2</v>
      </c>
      <c r="L201" s="89">
        <v>6.4319036036664485</v>
      </c>
      <c r="M201" s="89">
        <v>6.6100091511958468</v>
      </c>
      <c r="N201" s="89">
        <v>6.7930466112686245</v>
      </c>
      <c r="O201" s="89">
        <v>6.9811525532487</v>
      </c>
      <c r="P201" s="89">
        <v>8.6692579051032936</v>
      </c>
      <c r="Q201" s="89">
        <v>8.9093179279217036</v>
      </c>
      <c r="R201" s="89">
        <v>9.1560254418156344</v>
      </c>
      <c r="S201" s="89">
        <v>9.4095645221554083</v>
      </c>
      <c r="T201" s="89">
        <v>10.917148041367742</v>
      </c>
      <c r="U201" s="89">
        <v>11.219454286793885</v>
      </c>
      <c r="V201" s="89">
        <v>11.530131680589305</v>
      </c>
      <c r="W201" s="89">
        <v>11.849412027839346</v>
      </c>
      <c r="X201" s="84">
        <v>5.9</v>
      </c>
      <c r="Y201" s="84">
        <v>6.4319036036664485</v>
      </c>
      <c r="Z201" s="84">
        <v>6.6100091511958468</v>
      </c>
      <c r="AA201" s="84">
        <v>6.7930466112686245</v>
      </c>
      <c r="AB201" s="84">
        <v>6.9811525532487</v>
      </c>
      <c r="AC201" s="84">
        <v>8.6692579051032936</v>
      </c>
      <c r="AD201" s="84">
        <v>8.9093179279217036</v>
      </c>
      <c r="AE201" s="84">
        <v>9.1560254418156344</v>
      </c>
      <c r="AF201" s="84">
        <v>9.4095645221554083</v>
      </c>
      <c r="AG201" s="84">
        <v>10.917148041367742</v>
      </c>
      <c r="AH201" s="84">
        <v>11.219454286793885</v>
      </c>
      <c r="AI201" s="84">
        <v>11.530131680589305</v>
      </c>
      <c r="AJ201" s="84">
        <v>11.849412027839346</v>
      </c>
      <c r="AM201" s="84" t="s">
        <v>81</v>
      </c>
      <c r="AO201" s="84">
        <v>5.5211096251517597</v>
      </c>
      <c r="AP201" s="84">
        <v>5.6447824807551576</v>
      </c>
      <c r="AQ201" s="84">
        <v>5.7712256083240741</v>
      </c>
      <c r="AR201" s="84">
        <v>5.9005010619505311</v>
      </c>
      <c r="AS201" s="84">
        <v>6.0326722857382231</v>
      </c>
      <c r="AV201" s="84">
        <v>5.6447824807551576</v>
      </c>
      <c r="AW201" s="84">
        <v>5.77</v>
      </c>
      <c r="AX201" s="84">
        <v>5.9</v>
      </c>
      <c r="AY201" s="89">
        <v>-0.9107939785146888</v>
      </c>
      <c r="AZ201" s="89">
        <v>-0.96522667044068911</v>
      </c>
      <c r="BA201" s="89">
        <v>-1.0218210029445505</v>
      </c>
      <c r="BB201" s="89">
        <v>-1.0806514912981688</v>
      </c>
      <c r="BD201" s="84">
        <v>-6.4319036036664485</v>
      </c>
      <c r="BE201" s="84">
        <v>-6.6100091511958468</v>
      </c>
      <c r="BF201" s="84">
        <v>-1.1482641305134669</v>
      </c>
      <c r="BG201" s="84">
        <v>-1.2111525532487004</v>
      </c>
      <c r="BI201" s="119">
        <v>5.5211096251517597</v>
      </c>
      <c r="BJ201" s="119">
        <v>5.6447824807551576</v>
      </c>
      <c r="BK201">
        <v>0.1264431275689164</v>
      </c>
      <c r="BL201">
        <v>0.13050106195053157</v>
      </c>
      <c r="BM201" s="84">
        <v>0.13267228573822276</v>
      </c>
    </row>
    <row r="202" spans="1:65" x14ac:dyDescent="0.25">
      <c r="A202" s="84" t="s">
        <v>98</v>
      </c>
      <c r="B202" s="84" t="s">
        <v>99</v>
      </c>
      <c r="C202" s="84" t="s">
        <v>134</v>
      </c>
      <c r="D202" s="84" t="s">
        <v>98</v>
      </c>
      <c r="E202" s="37" t="s">
        <v>31</v>
      </c>
      <c r="G202" s="84">
        <v>0.68449694969403085</v>
      </c>
      <c r="H202" s="84">
        <v>0.69982968136717716</v>
      </c>
      <c r="I202" s="89">
        <v>0.60140088961148452</v>
      </c>
      <c r="J202" s="84">
        <v>-0.14064678074728634</v>
      </c>
      <c r="L202" s="89">
        <v>0.60140088961148452</v>
      </c>
      <c r="M202" s="89">
        <v>0.61805425404745973</v>
      </c>
      <c r="N202" s="89">
        <v>0.63516876603380956</v>
      </c>
      <c r="O202" s="89">
        <v>0.65275719518618924</v>
      </c>
      <c r="P202" s="89">
        <v>0.72695806961942022</v>
      </c>
      <c r="Q202" s="89">
        <v>0.74708823216518272</v>
      </c>
      <c r="R202" s="89">
        <v>0.76777581811822759</v>
      </c>
      <c r="S202" s="89">
        <v>0.78903626306454622</v>
      </c>
      <c r="T202" s="89">
        <v>0.87719606289868546</v>
      </c>
      <c r="U202" s="89">
        <v>0.90148645882193013</v>
      </c>
      <c r="V202" s="89">
        <v>0.92644947898400021</v>
      </c>
      <c r="W202" s="89">
        <v>0.9521037489918267</v>
      </c>
      <c r="X202" s="84">
        <v>0.64</v>
      </c>
      <c r="Y202" s="84">
        <v>0.60140088961148452</v>
      </c>
      <c r="Z202" s="84">
        <v>0.61805425404745973</v>
      </c>
      <c r="AA202" s="84">
        <v>0.63516876603380956</v>
      </c>
      <c r="AB202" s="84">
        <v>0.65275719518618924</v>
      </c>
      <c r="AC202" s="84">
        <v>0.67083266472309411</v>
      </c>
      <c r="AD202" s="84">
        <v>0.68940866125746481</v>
      </c>
      <c r="AE202" s="84">
        <v>0.7084990448594185</v>
      </c>
      <c r="AF202" s="84">
        <v>0.72811805939763008</v>
      </c>
      <c r="AG202" s="84">
        <v>0.74828034316710634</v>
      </c>
      <c r="AH202" s="84">
        <v>0.76900093981120365</v>
      </c>
      <c r="AI202" s="84">
        <v>0.79029530954610339</v>
      </c>
      <c r="AJ202" s="84">
        <v>0.81217934069613196</v>
      </c>
      <c r="AO202" s="84">
        <v>0.640485046551868</v>
      </c>
      <c r="AP202" s="84">
        <v>0.65483191159462983</v>
      </c>
      <c r="AQ202" s="84">
        <v>0.66950014641434941</v>
      </c>
      <c r="AR202" s="84">
        <v>0.68449694969403085</v>
      </c>
      <c r="AS202" s="84">
        <v>0.69982968136717716</v>
      </c>
      <c r="AV202" s="84">
        <v>0.61672803839999635</v>
      </c>
      <c r="AW202" s="84">
        <v>0.63</v>
      </c>
      <c r="AX202" s="84">
        <v>0.64</v>
      </c>
      <c r="AY202" s="89">
        <v>3.9084156940383474E-2</v>
      </c>
      <c r="AZ202" s="89">
        <v>3.6777657547170106E-2</v>
      </c>
      <c r="BA202" s="89">
        <v>3.4331380380539844E-2</v>
      </c>
      <c r="BB202" s="89">
        <v>3.1739754507841611E-2</v>
      </c>
      <c r="BD202" s="84">
        <v>-0.60140088961148452</v>
      </c>
      <c r="BE202" s="84">
        <v>-0.61805425404745973</v>
      </c>
      <c r="BF202" s="84">
        <v>-1.8440727633813214E-2</v>
      </c>
      <c r="BG202" s="84">
        <v>-2.2757195186189239E-2</v>
      </c>
      <c r="BI202" s="119">
        <v>0.60321599999999731</v>
      </c>
      <c r="BJ202" s="119">
        <v>0.61672803839999635</v>
      </c>
      <c r="BK202">
        <v>1.3814708060161274E-2</v>
      </c>
      <c r="BL202">
        <v>1.4666903980863788E-2</v>
      </c>
      <c r="BM202" s="84">
        <v>1.9107442630038274E-2</v>
      </c>
    </row>
    <row r="203" spans="1:65" x14ac:dyDescent="0.25">
      <c r="A203" s="84" t="s">
        <v>98</v>
      </c>
      <c r="B203" s="84" t="s">
        <v>99</v>
      </c>
      <c r="C203" s="84" t="s">
        <v>134</v>
      </c>
      <c r="D203" s="84" t="s">
        <v>98</v>
      </c>
      <c r="E203" s="37" t="s">
        <v>82</v>
      </c>
      <c r="G203" s="84">
        <v>56.180717502286598</v>
      </c>
      <c r="H203" s="84">
        <v>57.439165574337814</v>
      </c>
      <c r="I203" s="89">
        <v>42.662830275080317</v>
      </c>
      <c r="J203" s="84">
        <v>-0.25725191429067595</v>
      </c>
      <c r="L203" s="89">
        <v>42.662830275080317</v>
      </c>
      <c r="M203" s="89">
        <v>43.844204750432446</v>
      </c>
      <c r="N203" s="89">
        <v>45.058292612168337</v>
      </c>
      <c r="O203" s="89">
        <v>46.305999725169123</v>
      </c>
      <c r="P203" s="89">
        <v>76.433807783477519</v>
      </c>
      <c r="Q203" s="89">
        <v>78.550332847266233</v>
      </c>
      <c r="R203" s="89">
        <v>80.725466509469072</v>
      </c>
      <c r="S203" s="89">
        <v>82.960831698095234</v>
      </c>
      <c r="T203" s="89">
        <v>96.984383838077491</v>
      </c>
      <c r="U203" s="89">
        <v>99.669973960329244</v>
      </c>
      <c r="V203" s="89">
        <v>102.42993063541465</v>
      </c>
      <c r="W203" s="89">
        <v>105.26631314413561</v>
      </c>
      <c r="X203" s="84">
        <v>51.02</v>
      </c>
      <c r="Y203" s="84">
        <v>42.662830275080317</v>
      </c>
      <c r="Z203" s="84">
        <v>43.844204750432446</v>
      </c>
      <c r="AA203" s="84">
        <v>45.058292612168337</v>
      </c>
      <c r="AB203" s="84">
        <v>46.305999725169123</v>
      </c>
      <c r="AC203" s="84">
        <v>48.9267096408119</v>
      </c>
      <c r="AD203" s="84">
        <v>53.193235298186899</v>
      </c>
      <c r="AE203" s="84">
        <v>57.658532828137432</v>
      </c>
      <c r="AF203" s="84">
        <v>62.330339071582941</v>
      </c>
      <c r="AG203" s="84">
        <v>65.969643234549423</v>
      </c>
      <c r="AH203" s="84">
        <v>71.044259767937419</v>
      </c>
      <c r="AI203" s="84">
        <v>76.349333455653067</v>
      </c>
      <c r="AJ203" s="84">
        <v>81.893736294835861</v>
      </c>
      <c r="AO203" s="84">
        <v>52.568400021145003</v>
      </c>
      <c r="AP203" s="84">
        <v>53.745932181618642</v>
      </c>
      <c r="AQ203" s="84">
        <v>54.949841062486897</v>
      </c>
      <c r="AR203" s="84">
        <v>56.180717502286598</v>
      </c>
      <c r="AS203" s="84">
        <v>57.439165574337814</v>
      </c>
      <c r="AV203" s="84">
        <v>43.94</v>
      </c>
      <c r="AW203" s="84">
        <v>47.41</v>
      </c>
      <c r="AX203" s="84">
        <v>51.02</v>
      </c>
      <c r="AY203" s="89">
        <v>9.9055697460646854</v>
      </c>
      <c r="AZ203" s="89">
        <v>9.9017274311861954</v>
      </c>
      <c r="BA203" s="89">
        <v>9.8915484503185596</v>
      </c>
      <c r="BB203" s="89">
        <v>9.8747177771174748</v>
      </c>
      <c r="BD203" s="84">
        <v>-42.662830275080317</v>
      </c>
      <c r="BE203" s="84">
        <v>-43.844204750432446</v>
      </c>
      <c r="BF203" s="84">
        <v>-1.1182926121683394</v>
      </c>
      <c r="BG203" s="84">
        <v>1.1040002748308737</v>
      </c>
      <c r="BI203" s="119">
        <v>40.599999999999994</v>
      </c>
      <c r="BJ203" s="119">
        <v>43.94</v>
      </c>
      <c r="BK203">
        <v>3.4699999999999989</v>
      </c>
      <c r="BL203">
        <v>3.6100000000000065</v>
      </c>
      <c r="BM203" s="84">
        <v>3.7399999999999949</v>
      </c>
    </row>
    <row r="204" spans="1:65" x14ac:dyDescent="0.25">
      <c r="A204" s="84" t="s">
        <v>98</v>
      </c>
      <c r="B204" s="84" t="s">
        <v>99</v>
      </c>
      <c r="C204" s="84" t="s">
        <v>134</v>
      </c>
      <c r="D204" s="84" t="s">
        <v>98</v>
      </c>
      <c r="E204" s="37" t="s">
        <v>83</v>
      </c>
      <c r="G204" s="84">
        <v>95.179233467607673</v>
      </c>
      <c r="H204" s="84">
        <v>97.311248297282077</v>
      </c>
      <c r="I204" s="89">
        <v>127.02264811532568</v>
      </c>
      <c r="J204" s="84">
        <v>0.30532338591810509</v>
      </c>
      <c r="L204" s="89">
        <v>127.02264811532568</v>
      </c>
      <c r="M204" s="89">
        <v>130.54002643522429</v>
      </c>
      <c r="N204" s="89">
        <v>134.1548043167669</v>
      </c>
      <c r="O204" s="89">
        <v>137.86967884674533</v>
      </c>
      <c r="P204" s="89">
        <v>153.39511515964128</v>
      </c>
      <c r="Q204" s="89">
        <v>157.64277225423285</v>
      </c>
      <c r="R204" s="89">
        <v>162.008051026506</v>
      </c>
      <c r="S204" s="89">
        <v>166.49420853293975</v>
      </c>
      <c r="T204" s="89">
        <v>184.80948420175875</v>
      </c>
      <c r="U204" s="89">
        <v>189.92703514789181</v>
      </c>
      <c r="V204" s="89">
        <v>195.18629596243002</v>
      </c>
      <c r="W204" s="89">
        <v>200.59119072683646</v>
      </c>
      <c r="X204" s="84">
        <v>94.21</v>
      </c>
      <c r="Y204" s="84">
        <v>108.81652133692415</v>
      </c>
      <c r="Z204" s="84">
        <v>114.44008965911981</v>
      </c>
      <c r="AA204" s="84">
        <v>120.29166262100605</v>
      </c>
      <c r="AB204" s="84">
        <v>126.37955546462186</v>
      </c>
      <c r="AC204" s="84">
        <v>129.87912593544132</v>
      </c>
      <c r="AD204" s="84">
        <v>133.47560285157314</v>
      </c>
      <c r="AE204" s="84">
        <v>137.1716696449474</v>
      </c>
      <c r="AF204" s="84">
        <v>140.97008405428471</v>
      </c>
      <c r="AG204" s="84">
        <v>144.8736801827219</v>
      </c>
      <c r="AH204" s="84">
        <v>148.88537061241581</v>
      </c>
      <c r="AI204" s="84">
        <v>153.00814857770212</v>
      </c>
      <c r="AJ204" s="84">
        <v>157.24509019843109</v>
      </c>
      <c r="AO204" s="84">
        <v>89.059382668573249</v>
      </c>
      <c r="AP204" s="84">
        <v>91.054312840349283</v>
      </c>
      <c r="AQ204" s="84">
        <v>93.093929447973096</v>
      </c>
      <c r="AR204" s="84">
        <v>95.179233467607673</v>
      </c>
      <c r="AS204" s="84">
        <v>97.311248297282077</v>
      </c>
      <c r="AV204" s="84">
        <v>90.11999999999999</v>
      </c>
      <c r="AW204" s="84">
        <v>92.15</v>
      </c>
      <c r="AX204" s="84">
        <v>94.21</v>
      </c>
      <c r="AY204" s="89">
        <v>-37.96326544675243</v>
      </c>
      <c r="AZ204" s="89">
        <v>-39.485713594875008</v>
      </c>
      <c r="BA204" s="89">
        <v>-41.060874868793803</v>
      </c>
      <c r="BB204" s="89">
        <v>-42.690445379137657</v>
      </c>
      <c r="BD204" s="84">
        <v>-108.81652133692415</v>
      </c>
      <c r="BE204" s="84">
        <v>-114.44008965911981</v>
      </c>
      <c r="BF204" s="84">
        <v>-30.171662621006064</v>
      </c>
      <c r="BG204" s="84">
        <v>-34.229555464621853</v>
      </c>
      <c r="BI204" s="119">
        <v>88.15</v>
      </c>
      <c r="BJ204" s="119">
        <v>90.11999999999999</v>
      </c>
      <c r="BK204">
        <v>2.0300000000000153</v>
      </c>
      <c r="BL204">
        <v>2.0599999999999881</v>
      </c>
      <c r="BM204" s="84">
        <v>2.1100000000000136</v>
      </c>
    </row>
    <row r="205" spans="1:65" x14ac:dyDescent="0.25">
      <c r="A205" s="84" t="s">
        <v>98</v>
      </c>
      <c r="B205" s="84" t="s">
        <v>99</v>
      </c>
      <c r="C205" s="84" t="s">
        <v>134</v>
      </c>
      <c r="D205" s="84" t="s">
        <v>98</v>
      </c>
      <c r="E205" s="67" t="s">
        <v>84</v>
      </c>
      <c r="G205" s="84">
        <v>62.081218564237126</v>
      </c>
      <c r="H205" s="84">
        <v>63.471837860076036</v>
      </c>
      <c r="I205" s="89">
        <v>49.094733878746766</v>
      </c>
      <c r="J205" s="84">
        <v>-0.22651154379716659</v>
      </c>
      <c r="L205" s="89">
        <v>49.094733878746766</v>
      </c>
      <c r="M205" s="89">
        <v>50.454213901628293</v>
      </c>
      <c r="N205" s="89">
        <v>51.851339223436959</v>
      </c>
      <c r="O205" s="89">
        <v>53.287152278417821</v>
      </c>
      <c r="P205" s="89">
        <v>85.103065688580813</v>
      </c>
      <c r="Q205" s="89">
        <v>87.459650775187939</v>
      </c>
      <c r="R205" s="89">
        <v>89.881491951284701</v>
      </c>
      <c r="S205" s="89">
        <v>92.37039622025064</v>
      </c>
      <c r="T205" s="89">
        <v>107.90153187944523</v>
      </c>
      <c r="U205" s="89">
        <v>110.88942824712313</v>
      </c>
      <c r="V205" s="89">
        <v>113.96006231600396</v>
      </c>
      <c r="W205" s="89">
        <v>117.11572517197496</v>
      </c>
      <c r="X205" s="84">
        <v>56.92</v>
      </c>
      <c r="Y205" s="84">
        <v>49.094733878746766</v>
      </c>
      <c r="Z205" s="84">
        <v>50.454213901628293</v>
      </c>
      <c r="AA205" s="84">
        <v>51.851339223436959</v>
      </c>
      <c r="AB205" s="84">
        <v>53.287152278417821</v>
      </c>
      <c r="AC205" s="84">
        <v>57.595967545915194</v>
      </c>
      <c r="AD205" s="84">
        <v>62.102553226108604</v>
      </c>
      <c r="AE205" s="84">
        <v>66.814558269953068</v>
      </c>
      <c r="AF205" s="84">
        <v>71.739903593738347</v>
      </c>
      <c r="AG205" s="84">
        <v>76.886791275917162</v>
      </c>
      <c r="AH205" s="84">
        <v>82.263714054731309</v>
      </c>
      <c r="AI205" s="84">
        <v>87.879465136242374</v>
      </c>
      <c r="AJ205" s="84">
        <v>93.743148322675211</v>
      </c>
      <c r="AO205" s="84">
        <v>58.089509646296762</v>
      </c>
      <c r="AP205" s="84">
        <v>59.390714662373796</v>
      </c>
      <c r="AQ205" s="84">
        <v>60.72106667081097</v>
      </c>
      <c r="AR205" s="84">
        <v>62.081218564237126</v>
      </c>
      <c r="AS205" s="84">
        <v>63.471837860076036</v>
      </c>
      <c r="AV205" s="84">
        <v>49.584633292800007</v>
      </c>
      <c r="AW205" s="84">
        <v>53.179999999999993</v>
      </c>
      <c r="AX205" s="84">
        <v>56.92</v>
      </c>
      <c r="AY205" s="89">
        <v>8.9947757675499957</v>
      </c>
      <c r="AZ205" s="89">
        <v>8.9365007607455027</v>
      </c>
      <c r="BA205" s="89">
        <v>8.8697274473740109</v>
      </c>
      <c r="BB205" s="89">
        <v>8.7940662858193051</v>
      </c>
      <c r="BD205" s="84">
        <v>-49.094733878746766</v>
      </c>
      <c r="BE205" s="84">
        <v>-50.454213901628293</v>
      </c>
      <c r="BF205" s="84">
        <v>-2.2667059306369524</v>
      </c>
      <c r="BG205" s="84">
        <v>-0.10715227841782848</v>
      </c>
      <c r="BI205" s="119">
        <v>46.118272000000005</v>
      </c>
      <c r="BJ205" s="119">
        <v>49.584633292800007</v>
      </c>
      <c r="BK205">
        <v>3.5985139745587205</v>
      </c>
      <c r="BL205">
        <v>3.7379950823766919</v>
      </c>
      <c r="BM205" s="84">
        <v>3.8734789035345685</v>
      </c>
    </row>
    <row r="206" spans="1:65" ht="15.75" thickBot="1" x14ac:dyDescent="0.3">
      <c r="A206" s="84" t="s">
        <v>98</v>
      </c>
      <c r="B206" s="84" t="s">
        <v>99</v>
      </c>
      <c r="C206" s="84" t="s">
        <v>134</v>
      </c>
      <c r="D206" s="84" t="s">
        <v>98</v>
      </c>
      <c r="E206" s="76" t="s">
        <v>85</v>
      </c>
      <c r="G206" s="84">
        <v>95.86373041730171</v>
      </c>
      <c r="H206" s="84">
        <v>98.011077978649269</v>
      </c>
      <c r="I206" s="89">
        <v>127.62404900493716</v>
      </c>
      <c r="J206" s="84">
        <v>0.30213901976201896</v>
      </c>
      <c r="L206" s="89">
        <v>127.62404900493716</v>
      </c>
      <c r="M206" s="89">
        <v>131.15808068927174</v>
      </c>
      <c r="N206" s="89">
        <v>134.78997308280071</v>
      </c>
      <c r="O206" s="89">
        <v>138.52243604193151</v>
      </c>
      <c r="P206" s="89">
        <v>154.12207322926071</v>
      </c>
      <c r="Q206" s="89">
        <v>158.38986048639802</v>
      </c>
      <c r="R206" s="89">
        <v>162.77582684462422</v>
      </c>
      <c r="S206" s="89">
        <v>167.28324479600431</v>
      </c>
      <c r="T206" s="89">
        <v>185.68668026465744</v>
      </c>
      <c r="U206" s="89">
        <v>190.82852160671374</v>
      </c>
      <c r="V206" s="89">
        <v>196.11274544141403</v>
      </c>
      <c r="W206" s="89">
        <v>201.54329447582828</v>
      </c>
      <c r="X206" s="84">
        <v>94.85</v>
      </c>
      <c r="Y206" s="84">
        <v>109.41792222653564</v>
      </c>
      <c r="Z206" s="84">
        <v>115.05814391316727</v>
      </c>
      <c r="AA206" s="84">
        <v>120.92683138703987</v>
      </c>
      <c r="AB206" s="84">
        <v>127.03231265980804</v>
      </c>
      <c r="AC206" s="84">
        <v>130.54995860016442</v>
      </c>
      <c r="AD206" s="84">
        <v>134.1650115128306</v>
      </c>
      <c r="AE206" s="84">
        <v>137.88016868980682</v>
      </c>
      <c r="AF206" s="84">
        <v>141.69820211368233</v>
      </c>
      <c r="AG206" s="84">
        <v>145.62196052588899</v>
      </c>
      <c r="AH206" s="84">
        <v>149.65437155222702</v>
      </c>
      <c r="AI206" s="84">
        <v>153.79844388724823</v>
      </c>
      <c r="AJ206" s="84">
        <v>158.05726953912722</v>
      </c>
      <c r="AL206" s="84">
        <v>0.62647766357324808</v>
      </c>
      <c r="AO206" s="84">
        <v>89.699867715125123</v>
      </c>
      <c r="AP206" s="84">
        <v>91.70914475194391</v>
      </c>
      <c r="AQ206" s="84">
        <v>93.763429594387446</v>
      </c>
      <c r="AR206" s="84">
        <v>95.86373041730171</v>
      </c>
      <c r="AS206" s="84">
        <v>98.011077978649269</v>
      </c>
      <c r="AV206" s="84">
        <v>90.74264578559999</v>
      </c>
      <c r="AW206" s="84">
        <v>92.78</v>
      </c>
      <c r="AX206" s="84">
        <v>94.85</v>
      </c>
      <c r="AY206" s="89">
        <v>-37.92418128981204</v>
      </c>
      <c r="AZ206" s="89">
        <v>-39.448935937327832</v>
      </c>
      <c r="BA206" s="89">
        <v>-41.026543488413267</v>
      </c>
      <c r="BB206" s="89">
        <v>-42.658705624629803</v>
      </c>
      <c r="BD206" s="84">
        <v>-109.41792222653564</v>
      </c>
      <c r="BE206" s="84">
        <v>-115.05814391316727</v>
      </c>
      <c r="BF206" s="84">
        <v>-30.184185601439879</v>
      </c>
      <c r="BG206" s="84">
        <v>-34.252312659808041</v>
      </c>
      <c r="BI206" s="119">
        <v>88.754543999999996</v>
      </c>
      <c r="BJ206" s="119">
        <v>90.74264578559999</v>
      </c>
      <c r="BK206">
        <v>2.0326352655974347</v>
      </c>
      <c r="BL206">
        <v>2.0734473467442456</v>
      </c>
      <c r="BM206" s="84">
        <v>2.1281645673113161</v>
      </c>
    </row>
    <row r="210" spans="1:39" x14ac:dyDescent="0.25">
      <c r="B210" s="84" t="s">
        <v>180</v>
      </c>
    </row>
    <row r="211" spans="1:39" x14ac:dyDescent="0.25">
      <c r="A211" s="84" t="s">
        <v>181</v>
      </c>
      <c r="B211" s="84" t="s">
        <v>182</v>
      </c>
      <c r="C211" s="84" t="s">
        <v>125</v>
      </c>
      <c r="D211" s="84">
        <v>24</v>
      </c>
      <c r="E211" s="84" t="s">
        <v>29</v>
      </c>
      <c r="F211" s="84" t="s">
        <v>30</v>
      </c>
      <c r="L211" s="84">
        <v>17.62731663080308</v>
      </c>
      <c r="M211" s="84">
        <v>18.115433846709983</v>
      </c>
      <c r="N211" s="84">
        <v>18.617067494042892</v>
      </c>
      <c r="O211" s="84">
        <v>19.132591855684147</v>
      </c>
      <c r="P211" s="84">
        <v>23.479273289374685</v>
      </c>
      <c r="Q211" s="84">
        <v>24.129436768568098</v>
      </c>
      <c r="R211" s="84">
        <v>24.797603894827887</v>
      </c>
      <c r="S211" s="84">
        <v>25.484273206318782</v>
      </c>
      <c r="T211" s="84">
        <v>28.500790510661506</v>
      </c>
      <c r="U211" s="84">
        <v>29.290004592792403</v>
      </c>
      <c r="V211" s="84">
        <v>30.101072765854589</v>
      </c>
      <c r="W211" s="84">
        <v>30.934600190477166</v>
      </c>
      <c r="X211" s="84">
        <v>13.13</v>
      </c>
      <c r="Y211" s="84">
        <v>16.033582227464969</v>
      </c>
      <c r="Z211" s="84">
        <v>18.115433846709983</v>
      </c>
      <c r="AA211" s="84">
        <v>18.617067494042892</v>
      </c>
      <c r="AB211" s="84">
        <v>19.132591855684147</v>
      </c>
      <c r="AC211" s="84">
        <v>22.49563475786665</v>
      </c>
      <c r="AD211" s="84">
        <v>24.129436768568098</v>
      </c>
      <c r="AE211" s="84">
        <v>24.797603894827887</v>
      </c>
      <c r="AF211" s="84">
        <v>25.484273206318782</v>
      </c>
      <c r="AG211" s="84">
        <v>28.500790510661506</v>
      </c>
      <c r="AH211" s="84">
        <v>29.290004592792403</v>
      </c>
      <c r="AI211" s="84">
        <v>30.101072765854589</v>
      </c>
      <c r="AJ211" s="84">
        <v>30.934600190477166</v>
      </c>
      <c r="AM211" s="84" t="s">
        <v>81</v>
      </c>
    </row>
    <row r="212" spans="1:39" x14ac:dyDescent="0.25">
      <c r="A212" s="84" t="s">
        <v>181</v>
      </c>
      <c r="B212" s="84" t="s">
        <v>182</v>
      </c>
      <c r="C212" s="84" t="s">
        <v>125</v>
      </c>
      <c r="D212" s="84">
        <v>24</v>
      </c>
      <c r="E212" s="84" t="s">
        <v>31</v>
      </c>
      <c r="L212" s="84">
        <v>1.5042068355239566</v>
      </c>
      <c r="M212" s="84">
        <v>1.5458597579784747</v>
      </c>
      <c r="N212" s="84">
        <v>1.5886660895972309</v>
      </c>
      <c r="O212" s="84">
        <v>1.6326577693804616</v>
      </c>
      <c r="P212" s="84">
        <v>1.8160283353730535</v>
      </c>
      <c r="Q212" s="84">
        <v>1.8663158926704206</v>
      </c>
      <c r="R212" s="84">
        <v>1.9179959604092154</v>
      </c>
      <c r="S212" s="84">
        <v>1.9711070985321695</v>
      </c>
      <c r="T212" s="84">
        <v>2.1897948912589489</v>
      </c>
      <c r="U212" s="84">
        <v>2.2504324011032235</v>
      </c>
      <c r="V212" s="84">
        <v>2.3127490214499442</v>
      </c>
      <c r="W212" s="84">
        <v>2.3767912484709797</v>
      </c>
      <c r="X212" s="84">
        <v>1.08</v>
      </c>
      <c r="Y212" s="84">
        <v>1.5042068355239557</v>
      </c>
      <c r="Z212" s="84">
        <v>1.5458597579784712</v>
      </c>
      <c r="AA212" s="84">
        <v>1.5886660895972293</v>
      </c>
      <c r="AB212" s="84">
        <v>1.6326577693804551</v>
      </c>
      <c r="AC212" s="84">
        <v>1.6778676207497858</v>
      </c>
      <c r="AD212" s="84">
        <v>1.7243293760387086</v>
      </c>
      <c r="AE212" s="84">
        <v>1.7720777016612106</v>
      </c>
      <c r="AF212" s="84">
        <v>1.82114822397735</v>
      </c>
      <c r="AG212" s="84">
        <v>1.8715775558751044</v>
      </c>
      <c r="AH212" s="84">
        <v>1.9234033240882469</v>
      </c>
      <c r="AI212" s="84">
        <v>1.9766641972706811</v>
      </c>
      <c r="AJ212" s="84">
        <v>2.0313999148482971</v>
      </c>
    </row>
    <row r="213" spans="1:39" x14ac:dyDescent="0.25">
      <c r="A213" s="84" t="s">
        <v>181</v>
      </c>
      <c r="B213" s="84" t="s">
        <v>182</v>
      </c>
      <c r="C213" s="84" t="s">
        <v>125</v>
      </c>
      <c r="D213" s="84">
        <v>24</v>
      </c>
      <c r="E213" s="84" t="s">
        <v>82</v>
      </c>
      <c r="L213" s="84">
        <v>91.550711507572871</v>
      </c>
      <c r="M213" s="84">
        <v>94.085838058671555</v>
      </c>
      <c r="N213" s="84">
        <v>96.69116468275989</v>
      </c>
      <c r="O213" s="84">
        <v>99.368635286837545</v>
      </c>
      <c r="P213" s="84">
        <v>113.73628506272162</v>
      </c>
      <c r="Q213" s="84">
        <v>116.8857513130411</v>
      </c>
      <c r="R213" s="84">
        <v>120.12242928876931</v>
      </c>
      <c r="S213" s="84">
        <v>123.44873396579244</v>
      </c>
      <c r="T213" s="84">
        <v>138.11535323613938</v>
      </c>
      <c r="U213" s="84">
        <v>141.93989914449475</v>
      </c>
      <c r="V213" s="84">
        <v>145.87035037809019</v>
      </c>
      <c r="W213" s="84">
        <v>149.9096395564269</v>
      </c>
      <c r="X213" s="84">
        <v>54.54</v>
      </c>
      <c r="Y213" s="84">
        <v>56.050264637162179</v>
      </c>
      <c r="Z213" s="84">
        <v>58.574818536961011</v>
      </c>
      <c r="AA213" s="84">
        <v>62.879428839857987</v>
      </c>
      <c r="AB213" s="84">
        <v>67.377522152484516</v>
      </c>
      <c r="AC213" s="84">
        <v>69.243270026457878</v>
      </c>
      <c r="AD213" s="84">
        <v>73.061504204200986</v>
      </c>
      <c r="AE213" s="84">
        <v>78.076973056674106</v>
      </c>
      <c r="AF213" s="84">
        <v>83.314185391486831</v>
      </c>
      <c r="AG213" s="84">
        <v>86.470742515325355</v>
      </c>
      <c r="AH213" s="84">
        <v>92.11305404810291</v>
      </c>
      <c r="AI213" s="84">
        <v>98.001542751384733</v>
      </c>
      <c r="AJ213" s="84">
        <v>104.14551592455683</v>
      </c>
    </row>
    <row r="214" spans="1:39" x14ac:dyDescent="0.25">
      <c r="A214" s="84" t="s">
        <v>181</v>
      </c>
      <c r="B214" s="84" t="s">
        <v>182</v>
      </c>
      <c r="C214" s="84" t="s">
        <v>125</v>
      </c>
      <c r="D214" s="84">
        <v>24</v>
      </c>
      <c r="E214" s="84" t="s">
        <v>83</v>
      </c>
      <c r="L214" s="84">
        <v>12.017498047447816</v>
      </c>
      <c r="M214" s="84">
        <v>12.350274034397318</v>
      </c>
      <c r="N214" s="84">
        <v>12.692264905930365</v>
      </c>
      <c r="O214" s="84">
        <v>13.04372583099309</v>
      </c>
      <c r="P214" s="84">
        <v>14.527969413767561</v>
      </c>
      <c r="Q214" s="84">
        <v>14.930262748116421</v>
      </c>
      <c r="R214" s="84">
        <v>15.343695968725511</v>
      </c>
      <c r="S214" s="84">
        <v>15.768577549674058</v>
      </c>
      <c r="T214" s="84">
        <v>17.53148002592722</v>
      </c>
      <c r="U214" s="84">
        <v>18.016943434806443</v>
      </c>
      <c r="V214" s="84">
        <v>18.515849788663047</v>
      </c>
      <c r="W214" s="84">
        <v>19.028571335469508</v>
      </c>
      <c r="X214" s="84">
        <v>58.08</v>
      </c>
      <c r="Y214" s="84">
        <v>12.017498047447816</v>
      </c>
      <c r="Z214" s="84">
        <v>12.350274034397318</v>
      </c>
      <c r="AA214" s="84">
        <v>12.692264905930365</v>
      </c>
      <c r="AB214" s="84">
        <v>13.04372583099309</v>
      </c>
      <c r="AC214" s="84">
        <v>13.404919044403201</v>
      </c>
      <c r="AD214" s="84">
        <v>13.776114042510715</v>
      </c>
      <c r="AE214" s="84">
        <v>14.157587784276705</v>
      </c>
      <c r="AF214" s="84">
        <v>14.549624897920129</v>
      </c>
      <c r="AG214" s="84">
        <v>14.952517893286887</v>
      </c>
      <c r="AH214" s="84">
        <v>15.366567380099605</v>
      </c>
      <c r="AI214" s="84">
        <v>15.792082292250944</v>
      </c>
      <c r="AJ214" s="84">
        <v>16.229380118307812</v>
      </c>
    </row>
    <row r="215" spans="1:39" x14ac:dyDescent="0.25">
      <c r="A215" s="84" t="s">
        <v>181</v>
      </c>
      <c r="B215" s="84" t="s">
        <v>182</v>
      </c>
      <c r="C215" s="84" t="s">
        <v>125</v>
      </c>
      <c r="D215" s="84">
        <v>24</v>
      </c>
      <c r="E215" s="84" t="s">
        <v>84</v>
      </c>
      <c r="L215" s="84">
        <v>109.17802813837595</v>
      </c>
      <c r="M215" s="84">
        <v>112.20127190538153</v>
      </c>
      <c r="N215" s="84">
        <v>115.30823217680279</v>
      </c>
      <c r="O215" s="84">
        <v>118.50122714252169</v>
      </c>
      <c r="P215" s="84">
        <v>137.21555835209631</v>
      </c>
      <c r="Q215" s="84">
        <v>141.01518808160921</v>
      </c>
      <c r="R215" s="84">
        <v>144.92003318359718</v>
      </c>
      <c r="S215" s="84">
        <v>148.93300717211122</v>
      </c>
      <c r="T215" s="84">
        <v>166.6161437468009</v>
      </c>
      <c r="U215" s="84">
        <v>171.22990373728715</v>
      </c>
      <c r="V215" s="84">
        <v>175.97142314394478</v>
      </c>
      <c r="W215" s="84">
        <v>180.84423974690407</v>
      </c>
      <c r="X215" s="84">
        <v>67.67</v>
      </c>
      <c r="Y215" s="84">
        <v>72.083846864627148</v>
      </c>
      <c r="Z215" s="84">
        <v>76.690252383670995</v>
      </c>
      <c r="AA215" s="84">
        <v>81.496496333900879</v>
      </c>
      <c r="AB215" s="84">
        <v>86.510114008168657</v>
      </c>
      <c r="AC215" s="84">
        <v>91.738904784324532</v>
      </c>
      <c r="AD215" s="84">
        <v>97.190940972769084</v>
      </c>
      <c r="AE215" s="84">
        <v>102.87457695150199</v>
      </c>
      <c r="AF215" s="84">
        <v>108.79845859780562</v>
      </c>
      <c r="AG215" s="84">
        <v>114.97153302598686</v>
      </c>
      <c r="AH215" s="84">
        <v>121.40305864089531</v>
      </c>
      <c r="AI215" s="84">
        <v>128.10261551723931</v>
      </c>
      <c r="AJ215" s="84">
        <v>135.080116115034</v>
      </c>
    </row>
    <row r="216" spans="1:39" x14ac:dyDescent="0.25">
      <c r="A216" s="84" t="s">
        <v>181</v>
      </c>
      <c r="B216" s="84" t="s">
        <v>182</v>
      </c>
      <c r="C216" s="84" t="s">
        <v>125</v>
      </c>
      <c r="D216" s="84">
        <v>24</v>
      </c>
      <c r="E216" s="84" t="s">
        <v>85</v>
      </c>
      <c r="L216" s="84">
        <v>13.521704882971772</v>
      </c>
      <c r="M216" s="84">
        <v>13.896133792375792</v>
      </c>
      <c r="N216" s="84">
        <v>14.280930995527596</v>
      </c>
      <c r="O216" s="84">
        <v>14.676383600373551</v>
      </c>
      <c r="P216" s="84">
        <v>16.343997749140616</v>
      </c>
      <c r="Q216" s="84">
        <v>16.796578640786841</v>
      </c>
      <c r="R216" s="84">
        <v>17.261691929134727</v>
      </c>
      <c r="S216" s="84">
        <v>17.739684648206229</v>
      </c>
      <c r="T216" s="84">
        <v>19.721274917186168</v>
      </c>
      <c r="U216" s="84">
        <v>20.267375835909668</v>
      </c>
      <c r="V216" s="84">
        <v>20.828598810112993</v>
      </c>
      <c r="W216" s="84">
        <v>21.405362583940487</v>
      </c>
      <c r="X216" s="84">
        <v>59.16</v>
      </c>
      <c r="Y216" s="84">
        <v>13.521704882971772</v>
      </c>
      <c r="Z216" s="84">
        <v>13.896133792375789</v>
      </c>
      <c r="AA216" s="84">
        <v>14.280930995527594</v>
      </c>
      <c r="AB216" s="84">
        <v>14.676383600373544</v>
      </c>
      <c r="AC216" s="84">
        <v>15.082786665152987</v>
      </c>
      <c r="AD216" s="84">
        <v>15.500443418549423</v>
      </c>
      <c r="AE216" s="84">
        <v>15.929665485937916</v>
      </c>
      <c r="AF216" s="84">
        <v>16.370773121897479</v>
      </c>
      <c r="AG216" s="84">
        <v>16.824095449161991</v>
      </c>
      <c r="AH216" s="84">
        <v>17.289970704187851</v>
      </c>
      <c r="AI216" s="84">
        <v>17.768746489521625</v>
      </c>
      <c r="AJ216" s="84">
        <v>18.260780033156109</v>
      </c>
      <c r="AL216" s="84">
        <v>0.47993383079297691</v>
      </c>
    </row>
    <row r="217" spans="1:39" x14ac:dyDescent="0.25">
      <c r="A217" s="84" t="s">
        <v>181</v>
      </c>
      <c r="B217" s="84" t="s">
        <v>182</v>
      </c>
      <c r="C217" s="84" t="s">
        <v>125</v>
      </c>
      <c r="D217" s="84">
        <v>24</v>
      </c>
      <c r="E217" s="84" t="s">
        <v>183</v>
      </c>
      <c r="L217" s="84">
        <v>13.851887290747785</v>
      </c>
      <c r="M217" s="84">
        <v>14.235459266053475</v>
      </c>
      <c r="N217" s="84">
        <v>14.629652715325257</v>
      </c>
      <c r="O217" s="84">
        <v>15.034761757311308</v>
      </c>
      <c r="P217" s="84">
        <v>17.17523267562402</v>
      </c>
      <c r="Q217" s="84">
        <v>17.65083125547417</v>
      </c>
      <c r="R217" s="84">
        <v>18.139599613773754</v>
      </c>
      <c r="S217" s="84">
        <v>18.641902434253453</v>
      </c>
      <c r="T217" s="84">
        <v>21.146973744159091</v>
      </c>
      <c r="U217" s="84">
        <v>21.732553623675049</v>
      </c>
      <c r="V217" s="84">
        <v>22.334348768762446</v>
      </c>
      <c r="W217" s="84">
        <v>22.952808195596116</v>
      </c>
      <c r="Y217" s="84">
        <v>13.851887290747785</v>
      </c>
      <c r="Z217" s="84">
        <v>14.235459266053475</v>
      </c>
      <c r="AA217" s="84">
        <v>14.629652715325257</v>
      </c>
      <c r="AB217" s="84">
        <v>15.034761757311308</v>
      </c>
      <c r="AC217" s="84">
        <v>17.17523267562402</v>
      </c>
      <c r="AD217" s="84">
        <v>17.65083125547417</v>
      </c>
      <c r="AE217" s="84">
        <v>18.139599613773754</v>
      </c>
      <c r="AF217" s="84">
        <v>18.641902434253453</v>
      </c>
      <c r="AG217" s="84">
        <v>21.146973744159091</v>
      </c>
      <c r="AH217" s="84">
        <v>21.732553623675049</v>
      </c>
      <c r="AI217" s="84">
        <v>22.334348768762446</v>
      </c>
      <c r="AJ217" s="84">
        <v>22.952808195596116</v>
      </c>
    </row>
    <row r="218" spans="1:39" x14ac:dyDescent="0.25">
      <c r="A218" s="84" t="s">
        <v>181</v>
      </c>
      <c r="B218" s="84" t="s">
        <v>182</v>
      </c>
      <c r="C218" s="84" t="s">
        <v>125</v>
      </c>
      <c r="D218" s="84">
        <v>24</v>
      </c>
      <c r="E218" s="84" t="s">
        <v>184</v>
      </c>
      <c r="L218" s="84">
        <v>41.785748178650842</v>
      </c>
      <c r="M218" s="84">
        <v>42.942835413919994</v>
      </c>
      <c r="N218" s="84">
        <v>44.131963498722314</v>
      </c>
      <c r="O218" s="84">
        <v>45.354019674751868</v>
      </c>
      <c r="P218" s="84">
        <v>49.336639999755704</v>
      </c>
      <c r="Q218" s="84">
        <v>50.702818633933035</v>
      </c>
      <c r="R218" s="84">
        <v>52.106828057975491</v>
      </c>
      <c r="S218" s="84">
        <v>53.549715842549205</v>
      </c>
      <c r="T218" s="84">
        <v>58.715530073769315</v>
      </c>
      <c r="U218" s="84">
        <v>60.341419122589357</v>
      </c>
      <c r="V218" s="84">
        <v>62.012330590448308</v>
      </c>
      <c r="W218" s="84">
        <v>63.729511191085706</v>
      </c>
      <c r="Y218" s="84">
        <v>41.785748178650842</v>
      </c>
      <c r="Z218" s="84">
        <v>42.942835413919994</v>
      </c>
      <c r="AA218" s="84">
        <v>44.131963498722314</v>
      </c>
      <c r="AB218" s="84">
        <v>45.354019674751868</v>
      </c>
      <c r="AC218" s="84">
        <v>49.336639999755704</v>
      </c>
      <c r="AD218" s="84">
        <v>50.702818633933035</v>
      </c>
      <c r="AE218" s="84">
        <v>52.106828057975491</v>
      </c>
      <c r="AF218" s="84">
        <v>53.549715842549205</v>
      </c>
      <c r="AG218" s="84">
        <v>58.715530073769315</v>
      </c>
      <c r="AH218" s="84">
        <v>60.341419122589357</v>
      </c>
      <c r="AI218" s="84">
        <v>62.012330590448308</v>
      </c>
      <c r="AJ218" s="84">
        <v>63.729511191085706</v>
      </c>
    </row>
    <row r="220" spans="1:39" x14ac:dyDescent="0.25">
      <c r="A220" s="84" t="s">
        <v>181</v>
      </c>
      <c r="B220" s="84" t="s">
        <v>185</v>
      </c>
      <c r="C220" s="84" t="s">
        <v>125</v>
      </c>
      <c r="D220" s="84">
        <v>24</v>
      </c>
      <c r="E220" s="84" t="s">
        <v>186</v>
      </c>
      <c r="L220" s="84">
        <v>0</v>
      </c>
      <c r="M220" s="84">
        <v>0</v>
      </c>
      <c r="N220" s="84">
        <v>0</v>
      </c>
      <c r="O220" s="84">
        <v>0</v>
      </c>
      <c r="P220" s="84">
        <v>0</v>
      </c>
      <c r="Q220" s="84">
        <v>0</v>
      </c>
      <c r="R220" s="84">
        <v>0</v>
      </c>
      <c r="S220" s="84">
        <v>0</v>
      </c>
      <c r="T220" s="84">
        <v>0</v>
      </c>
      <c r="U220" s="84">
        <v>0</v>
      </c>
      <c r="V220" s="84">
        <v>0</v>
      </c>
      <c r="W220" s="84">
        <v>0</v>
      </c>
    </row>
    <row r="221" spans="1:39" x14ac:dyDescent="0.25">
      <c r="A221" s="84" t="s">
        <v>181</v>
      </c>
      <c r="B221" s="84" t="s">
        <v>185</v>
      </c>
      <c r="C221" s="84" t="s">
        <v>125</v>
      </c>
      <c r="D221" s="84">
        <v>24</v>
      </c>
      <c r="E221" s="84" t="s">
        <v>187</v>
      </c>
      <c r="L221" s="84">
        <v>0</v>
      </c>
      <c r="M221" s="84">
        <v>0</v>
      </c>
      <c r="N221" s="84">
        <v>0</v>
      </c>
      <c r="O221" s="84">
        <v>0</v>
      </c>
      <c r="P221" s="84">
        <v>0</v>
      </c>
      <c r="Q221" s="84">
        <v>0</v>
      </c>
      <c r="R221" s="84">
        <v>0</v>
      </c>
      <c r="S221" s="84">
        <v>0</v>
      </c>
      <c r="T221" s="84">
        <v>0</v>
      </c>
      <c r="U221" s="84">
        <v>0</v>
      </c>
      <c r="V221" s="84">
        <v>0</v>
      </c>
      <c r="W221" s="84">
        <v>0</v>
      </c>
    </row>
    <row r="224" spans="1:39" x14ac:dyDescent="0.25">
      <c r="A224" s="84" t="s">
        <v>188</v>
      </c>
      <c r="B224" s="84" t="s">
        <v>189</v>
      </c>
      <c r="C224" s="84" t="s">
        <v>126</v>
      </c>
      <c r="D224" s="84">
        <v>25</v>
      </c>
      <c r="E224" s="84" t="s">
        <v>86</v>
      </c>
    </row>
    <row r="225" spans="1:39" x14ac:dyDescent="0.25">
      <c r="A225" s="84" t="s">
        <v>188</v>
      </c>
      <c r="B225" s="84" t="s">
        <v>189</v>
      </c>
      <c r="C225" s="84" t="s">
        <v>126</v>
      </c>
      <c r="D225" s="84">
        <v>25</v>
      </c>
      <c r="E225" s="84" t="s">
        <v>29</v>
      </c>
      <c r="F225" s="84" t="s">
        <v>30</v>
      </c>
      <c r="L225" s="84">
        <v>5.8679761115336762</v>
      </c>
      <c r="M225" s="84">
        <v>6.0304659687570297</v>
      </c>
      <c r="N225" s="84">
        <v>6.1974553251601021</v>
      </c>
      <c r="O225" s="84">
        <v>6.3690687761682003</v>
      </c>
      <c r="P225" s="84">
        <v>8.1023581788194328</v>
      </c>
      <c r="Q225" s="84">
        <v>8.3267202073323148</v>
      </c>
      <c r="R225" s="84">
        <v>8.5572950344807861</v>
      </c>
      <c r="S225" s="84">
        <v>8.7942546985867587</v>
      </c>
      <c r="T225" s="84">
        <v>9.8134567800975674</v>
      </c>
      <c r="U225" s="84">
        <v>10.085200761456214</v>
      </c>
      <c r="V225" s="84">
        <v>10.364469592932346</v>
      </c>
      <c r="W225" s="84">
        <v>10.651471644805252</v>
      </c>
      <c r="X225" s="84">
        <v>4.0999999999999996</v>
      </c>
      <c r="Y225" s="84">
        <v>5.8679761115336762</v>
      </c>
      <c r="Z225" s="84">
        <v>6.0304659687570297</v>
      </c>
      <c r="AA225" s="84">
        <v>6.1974553251601021</v>
      </c>
      <c r="AB225" s="84">
        <v>6.3690687761682003</v>
      </c>
      <c r="AC225" s="84">
        <v>8.1023581788194328</v>
      </c>
      <c r="AD225" s="84">
        <v>8.3267202073323148</v>
      </c>
      <c r="AE225" s="84">
        <v>8.5572950344807861</v>
      </c>
      <c r="AF225" s="84">
        <v>8.7942546985867587</v>
      </c>
      <c r="AG225" s="84">
        <v>9.8134567800975674</v>
      </c>
      <c r="AH225" s="84">
        <v>10.085200761456214</v>
      </c>
      <c r="AI225" s="84">
        <v>10.364469592932346</v>
      </c>
      <c r="AJ225" s="84">
        <v>10.651471644805252</v>
      </c>
      <c r="AM225" s="84" t="s">
        <v>81</v>
      </c>
    </row>
    <row r="226" spans="1:39" x14ac:dyDescent="0.25">
      <c r="A226" s="84" t="s">
        <v>188</v>
      </c>
      <c r="B226" s="84" t="s">
        <v>189</v>
      </c>
      <c r="C226" s="84" t="s">
        <v>126</v>
      </c>
      <c r="D226" s="84">
        <v>25</v>
      </c>
      <c r="E226" s="84" t="s">
        <v>31</v>
      </c>
      <c r="L226" s="84">
        <v>0.75929092775350182</v>
      </c>
      <c r="M226" s="84">
        <v>0.78031641799010165</v>
      </c>
      <c r="N226" s="84">
        <v>0.80192412411198477</v>
      </c>
      <c r="O226" s="84">
        <v>0.82413016823251239</v>
      </c>
      <c r="P226" s="84">
        <v>0.91786523700654477</v>
      </c>
      <c r="Q226" s="84">
        <v>0.94328180116370386</v>
      </c>
      <c r="R226" s="84">
        <v>0.96940217423257402</v>
      </c>
      <c r="S226" s="84">
        <v>0.99624584535343153</v>
      </c>
      <c r="T226" s="84">
        <v>1.1075948425200259</v>
      </c>
      <c r="U226" s="84">
        <v>1.1382652004767768</v>
      </c>
      <c r="V226" s="84">
        <v>1.1697848499082466</v>
      </c>
      <c r="W226" s="84">
        <v>1.2021773085056884</v>
      </c>
      <c r="X226" s="84">
        <v>0.36</v>
      </c>
      <c r="Y226" s="84">
        <v>0.75929092775350249</v>
      </c>
      <c r="Z226" s="84">
        <v>0.78031641799010165</v>
      </c>
      <c r="AA226" s="84">
        <v>0.80192412411198477</v>
      </c>
      <c r="AB226" s="84">
        <v>0.82413016823251239</v>
      </c>
      <c r="AC226" s="84">
        <v>0.8469511189017459</v>
      </c>
      <c r="AD226" s="84">
        <v>0.87040400346871072</v>
      </c>
      <c r="AE226" s="84">
        <v>0.89450632078596903</v>
      </c>
      <c r="AF226" s="84">
        <v>0.99624584535343153</v>
      </c>
      <c r="AG226" s="84">
        <v>1.0238328433394395</v>
      </c>
      <c r="AH226" s="84">
        <v>1.0521837516207186</v>
      </c>
      <c r="AI226" s="84">
        <v>1.0813197236021908</v>
      </c>
      <c r="AJ226" s="84">
        <v>1.2021773085056884</v>
      </c>
    </row>
    <row r="227" spans="1:39" x14ac:dyDescent="0.25">
      <c r="A227" s="84" t="s">
        <v>188</v>
      </c>
      <c r="B227" s="84" t="s">
        <v>189</v>
      </c>
      <c r="C227" s="84" t="s">
        <v>126</v>
      </c>
      <c r="D227" s="84">
        <v>25</v>
      </c>
      <c r="E227" s="84" t="s">
        <v>82</v>
      </c>
      <c r="L227" s="84">
        <v>44.39923738644643</v>
      </c>
      <c r="M227" s="84">
        <v>45.628694631435771</v>
      </c>
      <c r="N227" s="84">
        <v>46.892196720576372</v>
      </c>
      <c r="O227" s="84">
        <v>48.190686388085325</v>
      </c>
      <c r="P227" s="84">
        <v>56.928334019180284</v>
      </c>
      <c r="Q227" s="84">
        <v>58.504733904067045</v>
      </c>
      <c r="R227" s="84">
        <v>60.124785805825297</v>
      </c>
      <c r="S227" s="84">
        <v>61.78969849045103</v>
      </c>
      <c r="T227" s="84">
        <v>72.639066782868497</v>
      </c>
      <c r="U227" s="84">
        <v>74.650511847749812</v>
      </c>
      <c r="V227" s="84">
        <v>76.717655745617634</v>
      </c>
      <c r="W227" s="84">
        <v>78.842040830300206</v>
      </c>
      <c r="X227" s="84">
        <v>45.87</v>
      </c>
      <c r="Y227" s="84">
        <v>44.39923738644643</v>
      </c>
      <c r="Z227" s="84">
        <v>45.628694631435771</v>
      </c>
      <c r="AA227" s="84">
        <v>46.892196720576372</v>
      </c>
      <c r="AB227" s="84">
        <v>48.190686388085325</v>
      </c>
      <c r="AC227" s="84">
        <v>50.801451841043459</v>
      </c>
      <c r="AD227" s="84">
        <v>55.119890898653253</v>
      </c>
      <c r="AE227" s="84">
        <v>59.638539360422172</v>
      </c>
      <c r="AF227" s="84">
        <v>61.78969849045103</v>
      </c>
      <c r="AG227" s="84">
        <v>65.885374721508981</v>
      </c>
      <c r="AH227" s="84">
        <v>70.957657779369441</v>
      </c>
      <c r="AI227" s="84">
        <v>76.260333375393813</v>
      </c>
      <c r="AJ227" s="84">
        <v>78.842040830300206</v>
      </c>
    </row>
    <row r="228" spans="1:39" x14ac:dyDescent="0.25">
      <c r="A228" s="84" t="s">
        <v>188</v>
      </c>
      <c r="B228" s="84" t="s">
        <v>189</v>
      </c>
      <c r="C228" s="84" t="s">
        <v>126</v>
      </c>
      <c r="D228" s="84">
        <v>25</v>
      </c>
      <c r="E228" s="84" t="s">
        <v>83</v>
      </c>
      <c r="L228" s="84">
        <v>7.8533433615018691</v>
      </c>
      <c r="M228" s="84">
        <v>8.0708099321356883</v>
      </c>
      <c r="N228" s="84">
        <v>8.2942983595973985</v>
      </c>
      <c r="O228" s="84">
        <v>8.5239753948480796</v>
      </c>
      <c r="P228" s="84">
        <v>9.494060667925261</v>
      </c>
      <c r="Q228" s="84">
        <v>9.7569602661988171</v>
      </c>
      <c r="R228" s="84">
        <v>10.027139805183715</v>
      </c>
      <c r="S228" s="84">
        <v>10.304800873384121</v>
      </c>
      <c r="T228" s="84">
        <v>11.45696132008332</v>
      </c>
      <c r="U228" s="84">
        <v>11.774215510238372</v>
      </c>
      <c r="V228" s="84">
        <v>12.100254771614228</v>
      </c>
      <c r="W228" s="84">
        <v>12.435322371214921</v>
      </c>
      <c r="X228" s="84">
        <v>24.88</v>
      </c>
      <c r="Y228" s="84">
        <v>7.8533433615018691</v>
      </c>
      <c r="Z228" s="84">
        <v>8.0708099321356883</v>
      </c>
      <c r="AA228" s="84">
        <v>8.2942983595973985</v>
      </c>
      <c r="AB228" s="84">
        <v>8.5239753948480796</v>
      </c>
      <c r="AC228" s="84">
        <v>8.7600124063420193</v>
      </c>
      <c r="AD228" s="84">
        <v>9.0025855078895116</v>
      </c>
      <c r="AE228" s="84">
        <v>9.2518756900602881</v>
      </c>
      <c r="AF228" s="84">
        <v>10.304800873384121</v>
      </c>
      <c r="AG228" s="84">
        <v>10.590150641482213</v>
      </c>
      <c r="AH228" s="84">
        <v>10.883402016914021</v>
      </c>
      <c r="AI228" s="84">
        <v>11.184773802725621</v>
      </c>
      <c r="AJ228" s="84">
        <v>12.435322371214919</v>
      </c>
    </row>
    <row r="229" spans="1:39" x14ac:dyDescent="0.25">
      <c r="A229" s="84" t="s">
        <v>188</v>
      </c>
      <c r="B229" s="84" t="s">
        <v>189</v>
      </c>
      <c r="C229" s="84" t="s">
        <v>126</v>
      </c>
      <c r="D229" s="84">
        <v>25</v>
      </c>
      <c r="E229" s="84" t="s">
        <v>84</v>
      </c>
      <c r="L229" s="84">
        <v>50.267213497980109</v>
      </c>
      <c r="M229" s="84">
        <v>51.659160600192799</v>
      </c>
      <c r="N229" s="84">
        <v>53.089652045736472</v>
      </c>
      <c r="O229" s="84">
        <v>54.559755164253524</v>
      </c>
      <c r="P229" s="84">
        <v>65.030692197999713</v>
      </c>
      <c r="Q229" s="84">
        <v>66.831454111399353</v>
      </c>
      <c r="R229" s="84">
        <v>68.682080840306085</v>
      </c>
      <c r="S229" s="84">
        <v>70.583953189037786</v>
      </c>
      <c r="T229" s="84">
        <v>82.452523562966064</v>
      </c>
      <c r="U229" s="84">
        <v>84.735712609206018</v>
      </c>
      <c r="V229" s="84">
        <v>87.082125338549986</v>
      </c>
      <c r="W229" s="84">
        <v>89.493512475105462</v>
      </c>
      <c r="X229" s="84">
        <v>49.97</v>
      </c>
      <c r="Y229" s="84">
        <v>50.267213497980109</v>
      </c>
      <c r="Z229" s="84">
        <v>51.659160600192799</v>
      </c>
      <c r="AA229" s="84">
        <v>53.089652045736472</v>
      </c>
      <c r="AB229" s="84">
        <v>54.559755164253524</v>
      </c>
      <c r="AC229" s="84">
        <v>58.903810019862895</v>
      </c>
      <c r="AD229" s="84">
        <v>63.446611105985568</v>
      </c>
      <c r="AE229" s="84">
        <v>68.19583439490296</v>
      </c>
      <c r="AF229" s="84">
        <v>70.583953189037786</v>
      </c>
      <c r="AG229" s="84">
        <v>75.698831501606548</v>
      </c>
      <c r="AH229" s="84">
        <v>81.042858540825662</v>
      </c>
      <c r="AI229" s="84">
        <v>86.624802968326165</v>
      </c>
      <c r="AJ229" s="84">
        <v>89.493512475105462</v>
      </c>
    </row>
    <row r="230" spans="1:39" x14ac:dyDescent="0.25">
      <c r="A230" s="84" t="s">
        <v>188</v>
      </c>
      <c r="B230" s="84" t="s">
        <v>189</v>
      </c>
      <c r="C230" s="84" t="s">
        <v>126</v>
      </c>
      <c r="D230" s="84">
        <v>25</v>
      </c>
      <c r="E230" s="84" t="s">
        <v>85</v>
      </c>
      <c r="L230" s="84">
        <v>8.6126342892553716</v>
      </c>
      <c r="M230" s="84">
        <v>8.8511263501257904</v>
      </c>
      <c r="N230" s="84">
        <v>9.0962224837093828</v>
      </c>
      <c r="O230" s="84">
        <v>9.3481055630805923</v>
      </c>
      <c r="P230" s="84">
        <v>10.411925904931806</v>
      </c>
      <c r="Q230" s="84">
        <v>10.70024206736252</v>
      </c>
      <c r="R230" s="84">
        <v>10.996541979416289</v>
      </c>
      <c r="S230" s="84">
        <v>11.301046718737553</v>
      </c>
      <c r="T230" s="84">
        <v>12.564556162603346</v>
      </c>
      <c r="U230" s="84">
        <v>12.912480710715149</v>
      </c>
      <c r="V230" s="84">
        <v>13.270039621522475</v>
      </c>
      <c r="W230" s="84">
        <v>13.637499679720609</v>
      </c>
      <c r="X230" s="84">
        <v>25.24</v>
      </c>
      <c r="Y230" s="84">
        <v>8.6126342892553716</v>
      </c>
      <c r="Z230" s="84">
        <v>8.8511263501257904</v>
      </c>
      <c r="AA230" s="84">
        <v>9.0962224837093828</v>
      </c>
      <c r="AB230" s="84">
        <v>9.3481055630805923</v>
      </c>
      <c r="AC230" s="84">
        <v>9.6069635252437653</v>
      </c>
      <c r="AD230" s="84">
        <v>9.872989511358222</v>
      </c>
      <c r="AE230" s="84">
        <v>10.146382010846256</v>
      </c>
      <c r="AF230" s="84">
        <v>11.301046718737553</v>
      </c>
      <c r="AG230" s="84">
        <v>11.613983484821652</v>
      </c>
      <c r="AH230" s="84">
        <v>11.93558576853474</v>
      </c>
      <c r="AI230" s="84">
        <v>12.266093526327811</v>
      </c>
      <c r="AJ230" s="84">
        <v>13.637499679720609</v>
      </c>
      <c r="AL230" s="84">
        <v>0.62175397685827749</v>
      </c>
    </row>
    <row r="231" spans="1:39" x14ac:dyDescent="0.25">
      <c r="A231" s="84" t="s">
        <v>188</v>
      </c>
      <c r="B231" s="84" t="s">
        <v>189</v>
      </c>
      <c r="C231" s="84" t="s">
        <v>126</v>
      </c>
      <c r="D231" s="84">
        <v>25</v>
      </c>
      <c r="E231" s="84" t="s">
        <v>183</v>
      </c>
      <c r="L231" s="84">
        <v>3.3282601005687096</v>
      </c>
      <c r="M231" s="84">
        <v>3.4204227982798705</v>
      </c>
      <c r="N231" s="84">
        <v>3.5151375690240094</v>
      </c>
      <c r="O231" s="84">
        <v>3.6124750821383684</v>
      </c>
      <c r="P231" s="84">
        <v>4.1299309557423367</v>
      </c>
      <c r="Q231" s="84">
        <v>4.2442926843154751</v>
      </c>
      <c r="R231" s="84">
        <v>4.3618211982664787</v>
      </c>
      <c r="S231" s="84">
        <v>4.4826041889039221</v>
      </c>
      <c r="T231" s="84">
        <v>5.0849699177714278</v>
      </c>
      <c r="U231" s="84">
        <v>5.2257775864154237</v>
      </c>
      <c r="V231" s="84">
        <v>5.370484353750185</v>
      </c>
      <c r="W231" s="84">
        <v>5.5191981895386268</v>
      </c>
      <c r="Y231" s="84">
        <v>3.3282601005687096</v>
      </c>
      <c r="Z231" s="84">
        <v>3.4204227982798705</v>
      </c>
      <c r="AA231" s="84">
        <v>3.5151375690240094</v>
      </c>
      <c r="AB231" s="84">
        <v>3.6124750821383684</v>
      </c>
      <c r="AC231" s="84">
        <v>4.1299309557423367</v>
      </c>
      <c r="AD231" s="84">
        <v>4.2442926843154751</v>
      </c>
      <c r="AE231" s="84">
        <v>4.3618211982664787</v>
      </c>
      <c r="AF231" s="84">
        <v>4.4826041889039221</v>
      </c>
      <c r="AG231" s="84">
        <v>5.0849699177714278</v>
      </c>
      <c r="AH231" s="84">
        <v>5.2257775864154237</v>
      </c>
      <c r="AI231" s="84">
        <v>5.370484353750185</v>
      </c>
      <c r="AJ231" s="84">
        <v>5.5191981895386268</v>
      </c>
    </row>
    <row r="232" spans="1:39" x14ac:dyDescent="0.25">
      <c r="A232" s="84" t="s">
        <v>188</v>
      </c>
      <c r="B232" s="84" t="s">
        <v>189</v>
      </c>
      <c r="C232" s="84" t="s">
        <v>126</v>
      </c>
      <c r="D232" s="84">
        <v>25</v>
      </c>
      <c r="E232" s="84" t="s">
        <v>184</v>
      </c>
      <c r="L232" s="84">
        <v>12.451577158681994</v>
      </c>
      <c r="M232" s="84">
        <v>12.796373210380814</v>
      </c>
      <c r="N232" s="84">
        <v>13.150716993724551</v>
      </c>
      <c r="O232" s="84">
        <v>13.514872894512042</v>
      </c>
      <c r="P232" s="84">
        <v>14.786199523321823</v>
      </c>
      <c r="Q232" s="84">
        <v>15.195643495784182</v>
      </c>
      <c r="R232" s="84">
        <v>15.616425362498632</v>
      </c>
      <c r="S232" s="84">
        <v>16.048859080574616</v>
      </c>
      <c r="T232" s="84">
        <v>17.706014378745113</v>
      </c>
      <c r="U232" s="84">
        <v>18.196310810378844</v>
      </c>
      <c r="V232" s="84">
        <v>18.700184018001263</v>
      </c>
      <c r="W232" s="84">
        <v>19.218009955493237</v>
      </c>
      <c r="Y232" s="84">
        <v>12.451577158681994</v>
      </c>
      <c r="Z232" s="84">
        <v>12.796373210380814</v>
      </c>
      <c r="AA232" s="84">
        <v>13.150716993724551</v>
      </c>
      <c r="AB232" s="84">
        <v>13.514872894512042</v>
      </c>
      <c r="AC232" s="84">
        <v>14.786199523321823</v>
      </c>
      <c r="AD232" s="84">
        <v>15.195643495784182</v>
      </c>
      <c r="AE232" s="84">
        <v>15.616425362498632</v>
      </c>
      <c r="AF232" s="84">
        <v>16.048859080574616</v>
      </c>
      <c r="AG232" s="84">
        <v>17.706014378745113</v>
      </c>
      <c r="AH232" s="84">
        <v>18.196310810378844</v>
      </c>
      <c r="AI232" s="84">
        <v>18.700184018001263</v>
      </c>
      <c r="AJ232" s="84">
        <v>19.218009955493237</v>
      </c>
    </row>
    <row r="234" spans="1:39" x14ac:dyDescent="0.25">
      <c r="A234" s="84" t="s">
        <v>188</v>
      </c>
      <c r="B234" s="84" t="s">
        <v>190</v>
      </c>
      <c r="C234" s="84" t="s">
        <v>126</v>
      </c>
      <c r="D234" s="84">
        <v>25</v>
      </c>
      <c r="E234" s="84" t="s">
        <v>186</v>
      </c>
      <c r="L234" s="84">
        <v>0</v>
      </c>
      <c r="M234" s="84">
        <v>0</v>
      </c>
      <c r="N234" s="84">
        <v>0</v>
      </c>
      <c r="O234" s="84">
        <v>0</v>
      </c>
      <c r="P234" s="84">
        <v>0</v>
      </c>
      <c r="Q234" s="84">
        <v>0</v>
      </c>
      <c r="R234" s="84">
        <v>0</v>
      </c>
      <c r="S234" s="84">
        <v>0</v>
      </c>
      <c r="T234" s="84">
        <v>0</v>
      </c>
      <c r="U234" s="84">
        <v>0</v>
      </c>
      <c r="V234" s="84">
        <v>0</v>
      </c>
      <c r="W234" s="84">
        <v>0</v>
      </c>
    </row>
    <row r="235" spans="1:39" x14ac:dyDescent="0.25">
      <c r="A235" s="84" t="s">
        <v>188</v>
      </c>
      <c r="B235" s="84" t="s">
        <v>190</v>
      </c>
      <c r="C235" s="84" t="s">
        <v>126</v>
      </c>
      <c r="D235" s="84">
        <v>25</v>
      </c>
      <c r="E235" s="84" t="s">
        <v>187</v>
      </c>
      <c r="L235" s="84">
        <v>0</v>
      </c>
      <c r="M235" s="84">
        <v>0</v>
      </c>
      <c r="N235" s="84">
        <v>0</v>
      </c>
      <c r="O235" s="84">
        <v>0</v>
      </c>
      <c r="P235" s="84">
        <v>0</v>
      </c>
      <c r="Q235" s="84">
        <v>0</v>
      </c>
      <c r="R235" s="84">
        <v>0</v>
      </c>
      <c r="S235" s="84">
        <v>0</v>
      </c>
      <c r="T235" s="84">
        <v>0</v>
      </c>
      <c r="U235" s="84">
        <v>0</v>
      </c>
      <c r="V235" s="84">
        <v>0</v>
      </c>
      <c r="W235" s="84">
        <v>0</v>
      </c>
    </row>
    <row r="238" spans="1:39" x14ac:dyDescent="0.25">
      <c r="A238" s="84" t="s">
        <v>188</v>
      </c>
      <c r="B238" s="84" t="s">
        <v>191</v>
      </c>
      <c r="C238" s="84" t="s">
        <v>126</v>
      </c>
      <c r="D238" s="84">
        <v>25</v>
      </c>
      <c r="E238" s="84" t="s">
        <v>87</v>
      </c>
    </row>
    <row r="239" spans="1:39" x14ac:dyDescent="0.25">
      <c r="A239" s="84" t="s">
        <v>188</v>
      </c>
      <c r="B239" s="84" t="s">
        <v>191</v>
      </c>
      <c r="C239" s="84" t="s">
        <v>126</v>
      </c>
      <c r="D239" s="84">
        <v>25</v>
      </c>
      <c r="E239" s="84" t="s">
        <v>29</v>
      </c>
      <c r="F239" s="84" t="s">
        <v>30</v>
      </c>
      <c r="L239" s="84">
        <v>5.8679761115336762</v>
      </c>
      <c r="M239" s="84">
        <v>6.0304659687570297</v>
      </c>
      <c r="N239" s="84">
        <v>6.1974553251601021</v>
      </c>
      <c r="O239" s="84">
        <v>6.3690687761682003</v>
      </c>
      <c r="P239" s="84">
        <v>8.1023581788194328</v>
      </c>
      <c r="Q239" s="84">
        <v>8.3267202073323148</v>
      </c>
      <c r="R239" s="84">
        <v>8.5572950344807861</v>
      </c>
      <c r="S239" s="84">
        <v>8.7942546985867587</v>
      </c>
      <c r="T239" s="84">
        <v>9.8134567800975674</v>
      </c>
      <c r="U239" s="84">
        <v>10.085200761456214</v>
      </c>
      <c r="V239" s="84">
        <v>10.364469592932346</v>
      </c>
      <c r="W239" s="84">
        <v>10.651471644805252</v>
      </c>
      <c r="X239" s="84">
        <v>4.0999999999999996</v>
      </c>
      <c r="Y239" s="84">
        <v>5.8679761115336762</v>
      </c>
      <c r="Z239" s="84">
        <v>6.0304659687570297</v>
      </c>
      <c r="AA239" s="84">
        <v>6.1974553251601021</v>
      </c>
      <c r="AB239" s="84">
        <v>6.3690687761682003</v>
      </c>
      <c r="AC239" s="84">
        <v>8.1023581788194328</v>
      </c>
      <c r="AD239" s="84">
        <v>8.3267202073323148</v>
      </c>
      <c r="AE239" s="84">
        <v>8.5572950344807861</v>
      </c>
      <c r="AF239" s="84">
        <v>8.7942546985867587</v>
      </c>
      <c r="AG239" s="84">
        <v>9.8134567800975674</v>
      </c>
      <c r="AH239" s="84">
        <v>10.085200761456214</v>
      </c>
      <c r="AI239" s="84">
        <v>10.364469592932346</v>
      </c>
      <c r="AJ239" s="84">
        <v>10.651471644805252</v>
      </c>
    </row>
    <row r="240" spans="1:39" x14ac:dyDescent="0.25">
      <c r="A240" s="84" t="s">
        <v>188</v>
      </c>
      <c r="B240" s="84" t="s">
        <v>191</v>
      </c>
      <c r="C240" s="84" t="s">
        <v>126</v>
      </c>
      <c r="D240" s="84">
        <v>25</v>
      </c>
      <c r="E240" s="84" t="s">
        <v>31</v>
      </c>
      <c r="L240" s="84">
        <v>0.75929092775350182</v>
      </c>
      <c r="M240" s="84">
        <v>0.78031641799010165</v>
      </c>
      <c r="N240" s="84">
        <v>0.80192412411198477</v>
      </c>
      <c r="O240" s="84">
        <v>0.82413016823251239</v>
      </c>
      <c r="P240" s="84">
        <v>0.91786523700654477</v>
      </c>
      <c r="Q240" s="84">
        <v>0.94328180116370386</v>
      </c>
      <c r="R240" s="84">
        <v>0.96940217423257402</v>
      </c>
      <c r="S240" s="84">
        <v>0.99624584535343153</v>
      </c>
      <c r="T240" s="84">
        <v>1.1075948425200259</v>
      </c>
      <c r="U240" s="84">
        <v>1.1382652004767768</v>
      </c>
      <c r="V240" s="84">
        <v>1.1697848499082466</v>
      </c>
      <c r="W240" s="84">
        <v>1.2021773085056884</v>
      </c>
      <c r="X240" s="84">
        <v>0.36</v>
      </c>
      <c r="Y240" s="84">
        <v>0.75929092775350249</v>
      </c>
      <c r="Z240" s="84">
        <v>0.78031641799009943</v>
      </c>
      <c r="AA240" s="84">
        <v>0.80192412411198466</v>
      </c>
      <c r="AB240" s="84">
        <v>0.82413016823251239</v>
      </c>
      <c r="AC240" s="84">
        <v>0.8469511189017459</v>
      </c>
      <c r="AD240" s="84">
        <v>0.87040400346871072</v>
      </c>
      <c r="AE240" s="84">
        <v>0.89450632078596903</v>
      </c>
      <c r="AF240" s="84">
        <v>0.91927605426599834</v>
      </c>
      <c r="AG240" s="84">
        <v>0.94473168529914398</v>
      </c>
      <c r="AH240" s="84">
        <v>0.97089220704307744</v>
      </c>
      <c r="AI240" s="84">
        <v>0.99777713859411499</v>
      </c>
      <c r="AJ240" s="84">
        <v>1.0254065395509815</v>
      </c>
    </row>
    <row r="241" spans="1:38" x14ac:dyDescent="0.25">
      <c r="A241" s="84" t="s">
        <v>188</v>
      </c>
      <c r="B241" s="84" t="s">
        <v>191</v>
      </c>
      <c r="C241" s="84" t="s">
        <v>126</v>
      </c>
      <c r="D241" s="84">
        <v>25</v>
      </c>
      <c r="E241" s="84" t="s">
        <v>82</v>
      </c>
      <c r="L241" s="84">
        <v>44.39923738644643</v>
      </c>
      <c r="M241" s="84">
        <v>45.628694631435771</v>
      </c>
      <c r="N241" s="84">
        <v>46.892196720576372</v>
      </c>
      <c r="O241" s="84">
        <v>48.190686388085325</v>
      </c>
      <c r="P241" s="84">
        <v>56.928334019180284</v>
      </c>
      <c r="Q241" s="84">
        <v>58.504733904067045</v>
      </c>
      <c r="R241" s="84">
        <v>60.124785805825297</v>
      </c>
      <c r="S241" s="84">
        <v>61.78969849045103</v>
      </c>
      <c r="T241" s="84">
        <v>72.639066782868497</v>
      </c>
      <c r="U241" s="84">
        <v>74.650511847749812</v>
      </c>
      <c r="V241" s="84">
        <v>76.717655745617634</v>
      </c>
      <c r="W241" s="84">
        <v>78.842040830300206</v>
      </c>
      <c r="X241" s="84">
        <v>29.4</v>
      </c>
      <c r="Y241" s="84">
        <v>31.099670851153025</v>
      </c>
      <c r="Z241" s="84">
        <v>34.571185432969521</v>
      </c>
      <c r="AA241" s="84">
        <v>38.211112233109382</v>
      </c>
      <c r="AB241" s="84">
        <v>42.026116322606214</v>
      </c>
      <c r="AC241" s="84">
        <v>44.466178948772978</v>
      </c>
      <c r="AD241" s="84">
        <v>48.609188255448252</v>
      </c>
      <c r="AE241" s="84">
        <v>52.947549149099991</v>
      </c>
      <c r="AF241" s="84">
        <v>57.488903759676077</v>
      </c>
      <c r="AG241" s="84">
        <v>61.465486881207383</v>
      </c>
      <c r="AH241" s="84">
        <v>66.415379027710486</v>
      </c>
      <c r="AI241" s="84">
        <v>71.592274591267611</v>
      </c>
      <c r="AJ241" s="84">
        <v>77.004949931737912</v>
      </c>
    </row>
    <row r="242" spans="1:38" x14ac:dyDescent="0.25">
      <c r="A242" s="84" t="s">
        <v>188</v>
      </c>
      <c r="B242" s="84" t="s">
        <v>191</v>
      </c>
      <c r="C242" s="84" t="s">
        <v>126</v>
      </c>
      <c r="D242" s="84">
        <v>25</v>
      </c>
      <c r="E242" s="84" t="s">
        <v>83</v>
      </c>
      <c r="L242" s="84">
        <v>7.8533433615018691</v>
      </c>
      <c r="M242" s="84">
        <v>8.0708099321356883</v>
      </c>
      <c r="N242" s="84">
        <v>8.2942983595973985</v>
      </c>
      <c r="O242" s="84">
        <v>8.5239753948480796</v>
      </c>
      <c r="P242" s="84">
        <v>9.494060667925261</v>
      </c>
      <c r="Q242" s="84">
        <v>9.7569602661988171</v>
      </c>
      <c r="R242" s="84">
        <v>10.027139805183715</v>
      </c>
      <c r="S242" s="84">
        <v>10.304800873384121</v>
      </c>
      <c r="T242" s="84">
        <v>11.45696132008332</v>
      </c>
      <c r="U242" s="84">
        <v>11.774215510238372</v>
      </c>
      <c r="V242" s="84">
        <v>12.100254771614228</v>
      </c>
      <c r="W242" s="84">
        <v>12.435322371214921</v>
      </c>
      <c r="X242" s="84">
        <v>16.43</v>
      </c>
      <c r="Y242" s="84">
        <v>7.8533433615018691</v>
      </c>
      <c r="Z242" s="84">
        <v>8.0708099321356883</v>
      </c>
      <c r="AA242" s="84">
        <v>8.2942983595973985</v>
      </c>
      <c r="AB242" s="84">
        <v>8.5239753948480796</v>
      </c>
      <c r="AC242" s="84">
        <v>8.7600124063420193</v>
      </c>
      <c r="AD242" s="84">
        <v>9.0025855078895116</v>
      </c>
      <c r="AE242" s="84">
        <v>9.2518756900602881</v>
      </c>
      <c r="AF242" s="84">
        <v>9.5080689552256406</v>
      </c>
      <c r="AG242" s="84">
        <v>9.7713564563399924</v>
      </c>
      <c r="AH242" s="84">
        <v>10.041934639565453</v>
      </c>
      <c r="AI242" s="84">
        <v>10.320005390845788</v>
      </c>
      <c r="AJ242" s="84">
        <v>10.605776186539174</v>
      </c>
    </row>
    <row r="243" spans="1:38" x14ac:dyDescent="0.25">
      <c r="A243" s="84" t="s">
        <v>188</v>
      </c>
      <c r="B243" s="84" t="s">
        <v>191</v>
      </c>
      <c r="C243" s="84" t="s">
        <v>126</v>
      </c>
      <c r="D243" s="84">
        <v>25</v>
      </c>
      <c r="E243" s="84" t="s">
        <v>84</v>
      </c>
      <c r="L243" s="84">
        <v>50.267213497980109</v>
      </c>
      <c r="M243" s="84">
        <v>51.659160600192799</v>
      </c>
      <c r="N243" s="84">
        <v>53.089652045736472</v>
      </c>
      <c r="O243" s="84">
        <v>54.559755164253524</v>
      </c>
      <c r="P243" s="84">
        <v>65.030692197999713</v>
      </c>
      <c r="Q243" s="84">
        <v>66.831454111399353</v>
      </c>
      <c r="R243" s="84">
        <v>68.682080840306085</v>
      </c>
      <c r="S243" s="84">
        <v>70.583953189037786</v>
      </c>
      <c r="T243" s="84">
        <v>82.452523562966064</v>
      </c>
      <c r="U243" s="84">
        <v>84.735712609206018</v>
      </c>
      <c r="V243" s="84">
        <v>87.082125338549986</v>
      </c>
      <c r="W243" s="84">
        <v>89.493512475105462</v>
      </c>
      <c r="X243" s="84">
        <v>33.5</v>
      </c>
      <c r="Y243" s="84">
        <v>36.9676469626867</v>
      </c>
      <c r="Z243" s="84">
        <v>40.601651401726549</v>
      </c>
      <c r="AA243" s="84">
        <v>44.408567558269482</v>
      </c>
      <c r="AB243" s="84">
        <v>48.395185098774412</v>
      </c>
      <c r="AC243" s="84">
        <v>52.568537127592407</v>
      </c>
      <c r="AD243" s="84">
        <v>56.935908462780567</v>
      </c>
      <c r="AE243" s="84">
        <v>61.504844183580779</v>
      </c>
      <c r="AF243" s="84">
        <v>66.283158458262832</v>
      </c>
      <c r="AG243" s="84">
        <v>71.27894366130495</v>
      </c>
      <c r="AH243" s="84">
        <v>76.500579789166707</v>
      </c>
      <c r="AI243" s="84">
        <v>81.956744184199962</v>
      </c>
      <c r="AJ243" s="84">
        <v>87.656421576543167</v>
      </c>
    </row>
    <row r="244" spans="1:38" x14ac:dyDescent="0.25">
      <c r="A244" s="84" t="s">
        <v>188</v>
      </c>
      <c r="B244" s="84" t="s">
        <v>191</v>
      </c>
      <c r="C244" s="84" t="s">
        <v>126</v>
      </c>
      <c r="D244" s="84">
        <v>25</v>
      </c>
      <c r="E244" s="84" t="s">
        <v>85</v>
      </c>
      <c r="L244" s="84">
        <v>8.6126342892553716</v>
      </c>
      <c r="M244" s="84">
        <v>8.8511263501257904</v>
      </c>
      <c r="N244" s="84">
        <v>9.0962224837093828</v>
      </c>
      <c r="O244" s="84">
        <v>9.3481055630805923</v>
      </c>
      <c r="P244" s="84">
        <v>10.411925904931806</v>
      </c>
      <c r="Q244" s="84">
        <v>10.70024206736252</v>
      </c>
      <c r="R244" s="84">
        <v>10.996541979416289</v>
      </c>
      <c r="S244" s="84">
        <v>11.301046718737553</v>
      </c>
      <c r="T244" s="84">
        <v>12.564556162603346</v>
      </c>
      <c r="U244" s="84">
        <v>12.912480710715149</v>
      </c>
      <c r="V244" s="84">
        <v>13.270039621522475</v>
      </c>
      <c r="W244" s="84">
        <v>13.637499679720609</v>
      </c>
      <c r="X244" s="84">
        <v>16.79</v>
      </c>
      <c r="Y244" s="84">
        <v>8.6126342892553716</v>
      </c>
      <c r="Z244" s="84">
        <v>8.8511263501257886</v>
      </c>
      <c r="AA244" s="84">
        <v>9.0962224837093828</v>
      </c>
      <c r="AB244" s="84">
        <v>9.3481055630805923</v>
      </c>
      <c r="AC244" s="84">
        <v>9.6069635252437653</v>
      </c>
      <c r="AD244" s="84">
        <v>9.872989511358222</v>
      </c>
      <c r="AE244" s="84">
        <v>10.146382010846256</v>
      </c>
      <c r="AF244" s="84">
        <v>10.427345009491638</v>
      </c>
      <c r="AG244" s="84">
        <v>10.716088141639137</v>
      </c>
      <c r="AH244" s="84">
        <v>11.01282684660853</v>
      </c>
      <c r="AI244" s="84">
        <v>11.317782529439903</v>
      </c>
      <c r="AJ244" s="84">
        <v>11.631182726090156</v>
      </c>
      <c r="AL244" s="84">
        <v>0.62175397685827749</v>
      </c>
    </row>
    <row r="245" spans="1:38" x14ac:dyDescent="0.25">
      <c r="A245" s="84" t="s">
        <v>188</v>
      </c>
      <c r="B245" s="84" t="s">
        <v>191</v>
      </c>
      <c r="C245" s="84" t="s">
        <v>126</v>
      </c>
      <c r="D245" s="84">
        <v>25</v>
      </c>
      <c r="E245" s="84" t="s">
        <v>183</v>
      </c>
      <c r="L245" s="84">
        <v>3.3282601005687096</v>
      </c>
      <c r="M245" s="84">
        <v>3.4204227982798705</v>
      </c>
      <c r="N245" s="84">
        <v>3.5151375690240094</v>
      </c>
      <c r="O245" s="84">
        <v>3.6124750821383684</v>
      </c>
      <c r="P245" s="84">
        <v>4.1299309557423367</v>
      </c>
      <c r="Q245" s="84">
        <v>4.2442926843154751</v>
      </c>
      <c r="R245" s="84">
        <v>4.3618211982664787</v>
      </c>
      <c r="S245" s="84">
        <v>4.4826041889039221</v>
      </c>
      <c r="T245" s="84">
        <v>5.0849699177714278</v>
      </c>
      <c r="U245" s="84">
        <v>5.2257775864154237</v>
      </c>
      <c r="V245" s="84">
        <v>5.370484353750185</v>
      </c>
      <c r="W245" s="84">
        <v>5.5191981895386268</v>
      </c>
      <c r="Y245" s="84">
        <v>3.3282601005687096</v>
      </c>
      <c r="Z245" s="84">
        <v>3.4204227982798705</v>
      </c>
      <c r="AA245" s="84">
        <v>3.5151375690240094</v>
      </c>
      <c r="AB245" s="84">
        <v>3.6124750821383684</v>
      </c>
      <c r="AC245" s="84">
        <v>4.1299309557423367</v>
      </c>
      <c r="AD245" s="84">
        <v>4.2442926843154751</v>
      </c>
      <c r="AE245" s="84">
        <v>4.3618211982664787</v>
      </c>
      <c r="AF245" s="84">
        <v>4.4826041889039221</v>
      </c>
      <c r="AG245" s="84">
        <v>5.0849699177714278</v>
      </c>
      <c r="AH245" s="84">
        <v>5.2257775864154237</v>
      </c>
      <c r="AI245" s="84">
        <v>5.370484353750185</v>
      </c>
      <c r="AJ245" s="84">
        <v>5.5191981895386268</v>
      </c>
    </row>
    <row r="246" spans="1:38" x14ac:dyDescent="0.25">
      <c r="A246" s="84" t="s">
        <v>188</v>
      </c>
      <c r="B246" s="84" t="s">
        <v>191</v>
      </c>
      <c r="C246" s="84" t="s">
        <v>126</v>
      </c>
      <c r="D246" s="84">
        <v>25</v>
      </c>
      <c r="E246" s="84" t="s">
        <v>184</v>
      </c>
      <c r="L246" s="84">
        <v>12.451577158681994</v>
      </c>
      <c r="M246" s="84">
        <v>12.796373210380814</v>
      </c>
      <c r="N246" s="84">
        <v>13.150716993724551</v>
      </c>
      <c r="O246" s="84">
        <v>13.514872894512042</v>
      </c>
      <c r="P246" s="84">
        <v>14.786199523321823</v>
      </c>
      <c r="Q246" s="84">
        <v>15.195643495784182</v>
      </c>
      <c r="R246" s="84">
        <v>15.616425362498632</v>
      </c>
      <c r="S246" s="84">
        <v>16.048859080574616</v>
      </c>
      <c r="T246" s="84">
        <v>17.706014378745113</v>
      </c>
      <c r="U246" s="84">
        <v>18.196310810378844</v>
      </c>
      <c r="V246" s="84">
        <v>18.700184018001263</v>
      </c>
      <c r="W246" s="84">
        <v>19.218009955493237</v>
      </c>
      <c r="Y246" s="84">
        <v>12.451577158681994</v>
      </c>
      <c r="Z246" s="84">
        <v>12.796373210380814</v>
      </c>
      <c r="AA246" s="84">
        <v>13.150716993724551</v>
      </c>
      <c r="AB246" s="84">
        <v>13.514872894512042</v>
      </c>
      <c r="AC246" s="84">
        <v>14.786199523321823</v>
      </c>
      <c r="AD246" s="84">
        <v>15.195643495784182</v>
      </c>
      <c r="AE246" s="84">
        <v>15.616425362498632</v>
      </c>
      <c r="AF246" s="84">
        <v>16.048859080574616</v>
      </c>
      <c r="AG246" s="84">
        <v>17.706014378745113</v>
      </c>
      <c r="AH246" s="84">
        <v>18.196310810378844</v>
      </c>
      <c r="AI246" s="84">
        <v>18.700184018001263</v>
      </c>
      <c r="AJ246" s="84">
        <v>19.218009955493237</v>
      </c>
    </row>
    <row r="248" spans="1:38" x14ac:dyDescent="0.25">
      <c r="A248" s="84" t="s">
        <v>188</v>
      </c>
      <c r="B248" s="84" t="s">
        <v>192</v>
      </c>
      <c r="C248" s="84" t="s">
        <v>126</v>
      </c>
      <c r="E248" s="84" t="s">
        <v>88</v>
      </c>
    </row>
    <row r="249" spans="1:38" x14ac:dyDescent="0.25">
      <c r="A249" s="84" t="s">
        <v>188</v>
      </c>
      <c r="B249" s="84" t="s">
        <v>192</v>
      </c>
      <c r="C249" s="84" t="s">
        <v>126</v>
      </c>
      <c r="D249" s="84">
        <v>25</v>
      </c>
      <c r="E249" s="84" t="s">
        <v>29</v>
      </c>
      <c r="L249" s="84">
        <v>5.8679761115336762</v>
      </c>
      <c r="M249" s="84">
        <v>6.0304659687570297</v>
      </c>
      <c r="N249" s="84">
        <v>6.1974553251601021</v>
      </c>
      <c r="O249" s="84">
        <v>6.3690687761682003</v>
      </c>
      <c r="P249" s="84">
        <v>8.1023581788194328</v>
      </c>
      <c r="Q249" s="84">
        <v>8.3267202073323148</v>
      </c>
      <c r="R249" s="84">
        <v>8.5572950344807861</v>
      </c>
      <c r="S249" s="84">
        <v>8.7942546985867587</v>
      </c>
      <c r="T249" s="84">
        <v>9.8134567800975674</v>
      </c>
      <c r="U249" s="84">
        <v>10.085200761456214</v>
      </c>
      <c r="V249" s="84">
        <v>10.364469592932346</v>
      </c>
      <c r="W249" s="84">
        <v>10.651471644805252</v>
      </c>
      <c r="X249" s="84">
        <v>4.0999999999999996</v>
      </c>
      <c r="Y249" s="84">
        <v>5.8679761115336762</v>
      </c>
      <c r="Z249" s="84">
        <v>6.0304659687570297</v>
      </c>
      <c r="AA249" s="84">
        <v>6.1974553251601021</v>
      </c>
      <c r="AB249" s="84">
        <v>6.3690687761682003</v>
      </c>
      <c r="AC249" s="84">
        <v>8.1023581788194328</v>
      </c>
      <c r="AD249" s="84">
        <v>8.3267202073323148</v>
      </c>
      <c r="AE249" s="84">
        <v>8.5572950344807861</v>
      </c>
      <c r="AF249" s="84">
        <v>8.7942546985867587</v>
      </c>
      <c r="AG249" s="84">
        <v>9.8134567800975674</v>
      </c>
      <c r="AH249" s="84">
        <v>10.085200761456214</v>
      </c>
      <c r="AI249" s="84">
        <v>10.364469592932346</v>
      </c>
      <c r="AJ249" s="84">
        <v>10.651471644805252</v>
      </c>
    </row>
    <row r="250" spans="1:38" x14ac:dyDescent="0.25">
      <c r="A250" s="84" t="s">
        <v>188</v>
      </c>
      <c r="B250" s="84" t="s">
        <v>192</v>
      </c>
      <c r="C250" s="84" t="s">
        <v>126</v>
      </c>
      <c r="D250" s="84">
        <v>25</v>
      </c>
      <c r="E250" s="84" t="s">
        <v>31</v>
      </c>
      <c r="L250" s="84">
        <v>0.75929092775350182</v>
      </c>
      <c r="M250" s="84">
        <v>0.78031641799010165</v>
      </c>
      <c r="N250" s="84">
        <v>0.80192412411198477</v>
      </c>
      <c r="O250" s="84">
        <v>0.82413016823251239</v>
      </c>
      <c r="P250" s="84">
        <v>0.91786523700654477</v>
      </c>
      <c r="Q250" s="84">
        <v>0.94328180116370386</v>
      </c>
      <c r="R250" s="84">
        <v>0.96940217423257402</v>
      </c>
      <c r="S250" s="84">
        <v>0.99624584535343153</v>
      </c>
      <c r="T250" s="84">
        <v>1.1075948425200259</v>
      </c>
      <c r="U250" s="84">
        <v>1.1382652004767768</v>
      </c>
      <c r="V250" s="84">
        <v>1.1697848499082466</v>
      </c>
      <c r="W250" s="84">
        <v>1.2021773085056884</v>
      </c>
      <c r="X250" s="84">
        <v>0.36</v>
      </c>
      <c r="Y250" s="84">
        <v>0.75929092775350249</v>
      </c>
      <c r="Z250" s="84">
        <v>0.78031641799010165</v>
      </c>
      <c r="AA250" s="84">
        <v>0.80192412411198477</v>
      </c>
      <c r="AB250" s="84">
        <v>0.82413016823251239</v>
      </c>
      <c r="AC250" s="84">
        <v>0.8469511189017459</v>
      </c>
      <c r="AD250" s="84">
        <v>0.87040400346871072</v>
      </c>
      <c r="AE250" s="84">
        <v>0.89450632078596903</v>
      </c>
      <c r="AF250" s="84">
        <v>0.99624584535343153</v>
      </c>
      <c r="AG250" s="84">
        <v>1.0238328433394395</v>
      </c>
      <c r="AH250" s="84">
        <v>1.0521837516207186</v>
      </c>
      <c r="AI250" s="84">
        <v>1.0813197236021908</v>
      </c>
      <c r="AJ250" s="84">
        <v>1.2021773085056884</v>
      </c>
    </row>
    <row r="251" spans="1:38" x14ac:dyDescent="0.25">
      <c r="A251" s="84" t="s">
        <v>188</v>
      </c>
      <c r="B251" s="84" t="s">
        <v>192</v>
      </c>
      <c r="C251" s="84" t="s">
        <v>126</v>
      </c>
      <c r="D251" s="84">
        <v>25</v>
      </c>
      <c r="E251" s="84" t="s">
        <v>82</v>
      </c>
      <c r="L251" s="84">
        <v>44.39923738644643</v>
      </c>
      <c r="M251" s="84">
        <v>45.628694631435771</v>
      </c>
      <c r="N251" s="84">
        <v>46.892196720576372</v>
      </c>
      <c r="O251" s="84">
        <v>48.190686388085325</v>
      </c>
      <c r="P251" s="84">
        <v>56.928334019180284</v>
      </c>
      <c r="Q251" s="84">
        <v>58.504733904067045</v>
      </c>
      <c r="R251" s="84">
        <v>60.124785805825297</v>
      </c>
      <c r="S251" s="84">
        <v>61.78969849045103</v>
      </c>
      <c r="T251" s="84">
        <v>72.639066782868497</v>
      </c>
      <c r="U251" s="84">
        <v>74.650511847749812</v>
      </c>
      <c r="V251" s="84">
        <v>76.717655745617634</v>
      </c>
      <c r="W251" s="84">
        <v>78.842040830300206</v>
      </c>
      <c r="X251" s="84">
        <v>45.87</v>
      </c>
      <c r="Y251" s="84">
        <v>44.39923738644643</v>
      </c>
      <c r="Z251" s="84">
        <v>45.628694631435771</v>
      </c>
      <c r="AA251" s="84">
        <v>46.892196720576372</v>
      </c>
      <c r="AB251" s="84">
        <v>48.190686388085325</v>
      </c>
      <c r="AC251" s="84">
        <v>50.801451841043459</v>
      </c>
      <c r="AD251" s="84">
        <v>55.119890898653253</v>
      </c>
      <c r="AE251" s="84">
        <v>59.638539360422172</v>
      </c>
      <c r="AF251" s="84">
        <v>61.78969849045103</v>
      </c>
      <c r="AG251" s="84">
        <v>65.885374721508981</v>
      </c>
      <c r="AH251" s="84">
        <v>70.957657779369441</v>
      </c>
      <c r="AI251" s="84">
        <v>76.260333375393813</v>
      </c>
      <c r="AJ251" s="84">
        <v>78.842040830300206</v>
      </c>
    </row>
    <row r="252" spans="1:38" x14ac:dyDescent="0.25">
      <c r="A252" s="84" t="s">
        <v>188</v>
      </c>
      <c r="B252" s="84" t="s">
        <v>192</v>
      </c>
      <c r="C252" s="84" t="s">
        <v>126</v>
      </c>
      <c r="D252" s="84">
        <v>25</v>
      </c>
      <c r="E252" s="84" t="s">
        <v>83</v>
      </c>
      <c r="L252" s="84">
        <v>7.8533433615018691</v>
      </c>
      <c r="M252" s="84">
        <v>8.0708099321356883</v>
      </c>
      <c r="N252" s="84">
        <v>8.2942983595973985</v>
      </c>
      <c r="O252" s="84">
        <v>8.5239753948480796</v>
      </c>
      <c r="P252" s="84">
        <v>9.494060667925261</v>
      </c>
      <c r="Q252" s="84">
        <v>9.7569602661988171</v>
      </c>
      <c r="R252" s="84">
        <v>10.027139805183715</v>
      </c>
      <c r="S252" s="84">
        <v>10.304800873384121</v>
      </c>
      <c r="T252" s="84">
        <v>11.45696132008332</v>
      </c>
      <c r="U252" s="84">
        <v>11.774215510238372</v>
      </c>
      <c r="V252" s="84">
        <v>12.100254771614228</v>
      </c>
      <c r="W252" s="84">
        <v>12.435322371214921</v>
      </c>
      <c r="X252" s="84">
        <v>24.88</v>
      </c>
      <c r="Y252" s="84">
        <v>7.8533433615018691</v>
      </c>
      <c r="Z252" s="84">
        <v>8.0708099321356883</v>
      </c>
      <c r="AA252" s="84">
        <v>8.2942983595973985</v>
      </c>
      <c r="AB252" s="84">
        <v>8.5239753948480796</v>
      </c>
      <c r="AC252" s="84">
        <v>8.7600124063420193</v>
      </c>
      <c r="AD252" s="84">
        <v>9.0025855078895116</v>
      </c>
      <c r="AE252" s="84">
        <v>9.2518756900602881</v>
      </c>
      <c r="AF252" s="84">
        <v>10.304800873384121</v>
      </c>
      <c r="AG252" s="84">
        <v>10.590150641482213</v>
      </c>
      <c r="AH252" s="84">
        <v>10.883402016914021</v>
      </c>
      <c r="AI252" s="84">
        <v>11.184773802725621</v>
      </c>
      <c r="AJ252" s="84">
        <v>12.435322371214919</v>
      </c>
    </row>
    <row r="253" spans="1:38" x14ac:dyDescent="0.25">
      <c r="A253" s="84" t="s">
        <v>188</v>
      </c>
      <c r="B253" s="84" t="s">
        <v>192</v>
      </c>
      <c r="C253" s="84" t="s">
        <v>126</v>
      </c>
      <c r="D253" s="84">
        <v>25</v>
      </c>
      <c r="E253" s="84" t="s">
        <v>84</v>
      </c>
      <c r="L253" s="84">
        <v>50.267213497980109</v>
      </c>
      <c r="M253" s="84">
        <v>51.659160600192799</v>
      </c>
      <c r="N253" s="84">
        <v>53.089652045736472</v>
      </c>
      <c r="O253" s="84">
        <v>54.559755164253524</v>
      </c>
      <c r="P253" s="84">
        <v>65.030692197999713</v>
      </c>
      <c r="Q253" s="84">
        <v>66.831454111399353</v>
      </c>
      <c r="R253" s="84">
        <v>68.682080840306085</v>
      </c>
      <c r="S253" s="84">
        <v>70.583953189037786</v>
      </c>
      <c r="T253" s="84">
        <v>82.452523562966064</v>
      </c>
      <c r="U253" s="84">
        <v>84.735712609206018</v>
      </c>
      <c r="V253" s="84">
        <v>87.082125338549986</v>
      </c>
      <c r="W253" s="84">
        <v>89.493512475105462</v>
      </c>
      <c r="X253" s="84">
        <v>49.97</v>
      </c>
      <c r="Y253" s="84">
        <v>50.267213497980109</v>
      </c>
      <c r="Z253" s="84">
        <v>51.659160600192799</v>
      </c>
      <c r="AA253" s="84">
        <v>53.089652045736472</v>
      </c>
      <c r="AB253" s="84">
        <v>54.559755164253524</v>
      </c>
      <c r="AC253" s="84">
        <v>58.903810019862895</v>
      </c>
      <c r="AD253" s="84">
        <v>63.446611105985568</v>
      </c>
      <c r="AE253" s="84">
        <v>68.19583439490296</v>
      </c>
      <c r="AF253" s="84">
        <v>70.583953189037786</v>
      </c>
      <c r="AG253" s="84">
        <v>75.698831501606548</v>
      </c>
      <c r="AH253" s="84">
        <v>81.042858540825662</v>
      </c>
      <c r="AI253" s="84">
        <v>86.624802968326165</v>
      </c>
      <c r="AJ253" s="84">
        <v>89.493512475105462</v>
      </c>
    </row>
    <row r="254" spans="1:38" x14ac:dyDescent="0.25">
      <c r="A254" s="84" t="s">
        <v>188</v>
      </c>
      <c r="B254" s="84" t="s">
        <v>192</v>
      </c>
      <c r="C254" s="84" t="s">
        <v>126</v>
      </c>
      <c r="D254" s="84">
        <v>25</v>
      </c>
      <c r="E254" s="84" t="s">
        <v>85</v>
      </c>
      <c r="L254" s="84">
        <v>8.6126342892553716</v>
      </c>
      <c r="M254" s="84">
        <v>8.8511263501257904</v>
      </c>
      <c r="N254" s="84">
        <v>9.0962224837093828</v>
      </c>
      <c r="O254" s="84">
        <v>9.3481055630805923</v>
      </c>
      <c r="P254" s="84">
        <v>10.411925904931806</v>
      </c>
      <c r="Q254" s="84">
        <v>10.70024206736252</v>
      </c>
      <c r="R254" s="84">
        <v>10.996541979416289</v>
      </c>
      <c r="S254" s="84">
        <v>11.301046718737553</v>
      </c>
      <c r="T254" s="84">
        <v>12.564556162603346</v>
      </c>
      <c r="U254" s="84">
        <v>12.912480710715149</v>
      </c>
      <c r="V254" s="84">
        <v>13.270039621522475</v>
      </c>
      <c r="W254" s="84">
        <v>13.637499679720609</v>
      </c>
      <c r="X254" s="84">
        <v>25.24</v>
      </c>
      <c r="Y254" s="84">
        <v>8.6126342892553716</v>
      </c>
      <c r="Z254" s="84">
        <v>8.8511263501257904</v>
      </c>
      <c r="AA254" s="84">
        <v>9.0962224837093828</v>
      </c>
      <c r="AB254" s="84">
        <v>9.3481055630805923</v>
      </c>
      <c r="AC254" s="84">
        <v>9.6069635252437653</v>
      </c>
      <c r="AD254" s="84">
        <v>9.872989511358222</v>
      </c>
      <c r="AE254" s="84">
        <v>10.146382010846256</v>
      </c>
      <c r="AF254" s="84">
        <v>11.301046718737553</v>
      </c>
      <c r="AG254" s="84">
        <v>11.613983484821652</v>
      </c>
      <c r="AH254" s="84">
        <v>11.93558576853474</v>
      </c>
      <c r="AI254" s="84">
        <v>12.266093526327811</v>
      </c>
      <c r="AJ254" s="84">
        <v>13.637499679720609</v>
      </c>
      <c r="AL254" s="84">
        <v>0.62175397685827749</v>
      </c>
    </row>
    <row r="255" spans="1:38" x14ac:dyDescent="0.25">
      <c r="A255" s="84" t="s">
        <v>188</v>
      </c>
      <c r="B255" s="84" t="s">
        <v>192</v>
      </c>
      <c r="C255" s="84" t="s">
        <v>126</v>
      </c>
      <c r="D255" s="84">
        <v>25</v>
      </c>
      <c r="E255" s="84" t="s">
        <v>183</v>
      </c>
      <c r="L255" s="84">
        <v>3.3282601005687096</v>
      </c>
      <c r="M255" s="84">
        <v>3.4204227982798705</v>
      </c>
      <c r="N255" s="84">
        <v>3.5151375690240094</v>
      </c>
      <c r="O255" s="84">
        <v>3.6124750821383684</v>
      </c>
      <c r="P255" s="84">
        <v>4.1299309557423367</v>
      </c>
      <c r="Q255" s="84">
        <v>4.2442926843154751</v>
      </c>
      <c r="R255" s="84">
        <v>4.3618211982664787</v>
      </c>
      <c r="S255" s="84">
        <v>4.4826041889039221</v>
      </c>
      <c r="T255" s="84">
        <v>5.0849699177714278</v>
      </c>
      <c r="U255" s="84">
        <v>5.2257775864154237</v>
      </c>
      <c r="V255" s="84">
        <v>5.370484353750185</v>
      </c>
      <c r="W255" s="84">
        <v>5.5191981895386268</v>
      </c>
      <c r="Y255" s="84">
        <v>3.3282601005687096</v>
      </c>
      <c r="Z255" s="84">
        <v>3.4204227982798705</v>
      </c>
      <c r="AA255" s="84">
        <v>3.5151375690240094</v>
      </c>
      <c r="AB255" s="84">
        <v>3.6124750821383684</v>
      </c>
      <c r="AC255" s="84">
        <v>4.1299309557423367</v>
      </c>
      <c r="AD255" s="84">
        <v>4.2442926843154751</v>
      </c>
      <c r="AE255" s="84">
        <v>4.3618211982664787</v>
      </c>
      <c r="AF255" s="84">
        <v>4.4826041889039221</v>
      </c>
      <c r="AG255" s="84">
        <v>5.0849699177714278</v>
      </c>
      <c r="AH255" s="84">
        <v>5.2257775864154237</v>
      </c>
      <c r="AI255" s="84">
        <v>5.370484353750185</v>
      </c>
      <c r="AJ255" s="84">
        <v>5.5191981895386268</v>
      </c>
    </row>
    <row r="256" spans="1:38" x14ac:dyDescent="0.25">
      <c r="A256" s="84" t="s">
        <v>188</v>
      </c>
      <c r="B256" s="84" t="s">
        <v>192</v>
      </c>
      <c r="C256" s="84" t="s">
        <v>126</v>
      </c>
      <c r="D256" s="84">
        <v>25</v>
      </c>
      <c r="E256" s="84" t="s">
        <v>184</v>
      </c>
      <c r="L256" s="84">
        <v>12.451577158681994</v>
      </c>
      <c r="M256" s="84">
        <v>12.796373210380814</v>
      </c>
      <c r="N256" s="84">
        <v>13.150716993724551</v>
      </c>
      <c r="O256" s="84">
        <v>13.514872894512042</v>
      </c>
      <c r="P256" s="84">
        <v>14.786199523321823</v>
      </c>
      <c r="Q256" s="84">
        <v>15.195643495784182</v>
      </c>
      <c r="R256" s="84">
        <v>15.616425362498632</v>
      </c>
      <c r="S256" s="84">
        <v>16.048859080574616</v>
      </c>
      <c r="T256" s="84">
        <v>17.706014378745113</v>
      </c>
      <c r="U256" s="84">
        <v>18.196310810378844</v>
      </c>
      <c r="V256" s="84">
        <v>18.700184018001263</v>
      </c>
      <c r="W256" s="84">
        <v>19.218009955493237</v>
      </c>
      <c r="Y256" s="84">
        <v>12.451577158681994</v>
      </c>
      <c r="Z256" s="84">
        <v>12.796373210380814</v>
      </c>
      <c r="AA256" s="84">
        <v>13.150716993724551</v>
      </c>
      <c r="AB256" s="84">
        <v>13.514872894512042</v>
      </c>
      <c r="AC256" s="84">
        <v>14.786199523321823</v>
      </c>
      <c r="AD256" s="84">
        <v>15.195643495784182</v>
      </c>
      <c r="AE256" s="84">
        <v>15.616425362498632</v>
      </c>
      <c r="AF256" s="84">
        <v>16.048859080574616</v>
      </c>
      <c r="AG256" s="84">
        <v>17.706014378745113</v>
      </c>
      <c r="AH256" s="84">
        <v>18.196310810378844</v>
      </c>
      <c r="AI256" s="84">
        <v>18.700184018001263</v>
      </c>
      <c r="AJ256" s="84">
        <v>19.218009955493237</v>
      </c>
    </row>
    <row r="258" spans="1:39" x14ac:dyDescent="0.25">
      <c r="A258" s="84" t="s">
        <v>193</v>
      </c>
      <c r="C258" s="84" t="s">
        <v>102</v>
      </c>
      <c r="D258" s="84" t="s">
        <v>32</v>
      </c>
      <c r="E258" s="84" t="s">
        <v>33</v>
      </c>
    </row>
    <row r="259" spans="1:39" x14ac:dyDescent="0.25">
      <c r="A259" s="84" t="s">
        <v>193</v>
      </c>
      <c r="B259" s="84" t="s">
        <v>194</v>
      </c>
      <c r="C259" s="84" t="s">
        <v>102</v>
      </c>
      <c r="D259" s="84" t="s">
        <v>32</v>
      </c>
      <c r="E259" s="84" t="s">
        <v>29</v>
      </c>
      <c r="F259" s="84" t="s">
        <v>30</v>
      </c>
      <c r="L259" s="84">
        <v>50.574167913226766</v>
      </c>
      <c r="M259" s="84">
        <v>51.974614876065921</v>
      </c>
      <c r="N259" s="84">
        <v>53.41384155148662</v>
      </c>
      <c r="O259" s="84">
        <v>54.892921786730362</v>
      </c>
      <c r="P259" s="84">
        <v>78.837626929625486</v>
      </c>
      <c r="Q259" s="84">
        <v>81.020716039079048</v>
      </c>
      <c r="R259" s="84">
        <v>83.26425696888063</v>
      </c>
      <c r="S259" s="84">
        <v>85.569923687613382</v>
      </c>
      <c r="T259" s="84">
        <v>89.20540474060536</v>
      </c>
      <c r="U259" s="84">
        <v>91.675587509645965</v>
      </c>
      <c r="V259" s="84">
        <v>94.214171996387506</v>
      </c>
      <c r="W259" s="84">
        <v>96.823052309655893</v>
      </c>
      <c r="X259" s="84">
        <v>38.51</v>
      </c>
      <c r="Y259" s="84">
        <v>42.116378642778052</v>
      </c>
      <c r="Z259" s="84">
        <v>45.892956374496272</v>
      </c>
      <c r="AA259" s="84">
        <v>49.846393814222459</v>
      </c>
      <c r="AB259" s="84">
        <v>53.983589952039409</v>
      </c>
      <c r="AC259" s="84">
        <v>58.311690243197553</v>
      </c>
      <c r="AD259" s="84">
        <v>62.83809496775693</v>
      </c>
      <c r="AE259" s="84">
        <v>67.570467864215402</v>
      </c>
      <c r="AF259" s="84">
        <v>72.516745045886751</v>
      </c>
      <c r="AG259" s="84">
        <v>77.685144209067786</v>
      </c>
      <c r="AH259" s="84">
        <v>83.084174142317423</v>
      </c>
      <c r="AI259" s="84">
        <v>88.722644546462959</v>
      </c>
      <c r="AJ259" s="84">
        <v>94.609676175250755</v>
      </c>
    </row>
    <row r="260" spans="1:39" x14ac:dyDescent="0.25">
      <c r="A260" s="84" t="s">
        <v>193</v>
      </c>
      <c r="B260" s="84" t="s">
        <v>194</v>
      </c>
      <c r="C260" s="84" t="s">
        <v>102</v>
      </c>
      <c r="D260" s="84" t="s">
        <v>32</v>
      </c>
      <c r="E260" s="84" t="s">
        <v>31</v>
      </c>
      <c r="L260" s="84">
        <v>8.8510665041526124</v>
      </c>
      <c r="M260" s="84">
        <v>9.0961609805441093</v>
      </c>
      <c r="N260" s="84">
        <v>9.3480423568339894</v>
      </c>
      <c r="O260" s="84">
        <v>9.6068985687558897</v>
      </c>
      <c r="P260" s="84">
        <v>10.69933881714187</v>
      </c>
      <c r="Q260" s="84">
        <v>10.995613717335228</v>
      </c>
      <c r="R260" s="84">
        <v>11.300092752193803</v>
      </c>
      <c r="S260" s="84">
        <v>11.613003102034117</v>
      </c>
      <c r="T260" s="84">
        <v>12.910811002920134</v>
      </c>
      <c r="U260" s="84">
        <v>13.268323677925531</v>
      </c>
      <c r="V260" s="84">
        <v>13.635736220008265</v>
      </c>
      <c r="W260" s="84">
        <v>14.013322765933271</v>
      </c>
      <c r="X260" s="84">
        <v>24.65</v>
      </c>
      <c r="Y260" s="84">
        <v>8.8510665041526124</v>
      </c>
      <c r="Z260" s="84">
        <v>9.0961609805441057</v>
      </c>
      <c r="AA260" s="84">
        <v>9.3480423568339877</v>
      </c>
      <c r="AB260" s="84">
        <v>9.6068985687558897</v>
      </c>
      <c r="AC260" s="84">
        <v>9.87292275616322</v>
      </c>
      <c r="AD260" s="84">
        <v>10.146313407136212</v>
      </c>
      <c r="AE260" s="84">
        <v>10.427274506079415</v>
      </c>
      <c r="AF260" s="84">
        <v>10.716015685920157</v>
      </c>
      <c r="AG260" s="84">
        <v>11.012752384521551</v>
      </c>
      <c r="AH260" s="84">
        <v>11.317706005426693</v>
      </c>
      <c r="AI260" s="84">
        <v>11.63110408305401</v>
      </c>
      <c r="AJ260" s="84">
        <v>11.95318045246708</v>
      </c>
      <c r="AL260" s="84">
        <v>0.32508835931808239</v>
      </c>
    </row>
    <row r="261" spans="1:39" x14ac:dyDescent="0.25">
      <c r="Y261" s="84">
        <v>0</v>
      </c>
      <c r="Z261" s="84">
        <v>0</v>
      </c>
      <c r="AA261" s="84">
        <v>0</v>
      </c>
      <c r="AB261" s="84">
        <v>0</v>
      </c>
      <c r="AC261" s="84">
        <v>0</v>
      </c>
      <c r="AD261" s="84">
        <v>0</v>
      </c>
      <c r="AE261" s="84">
        <v>0</v>
      </c>
      <c r="AF261" s="84">
        <v>0</v>
      </c>
      <c r="AG261" s="84">
        <v>0</v>
      </c>
      <c r="AH261" s="84">
        <v>0</v>
      </c>
      <c r="AI261" s="84">
        <v>0</v>
      </c>
      <c r="AJ261" s="84">
        <v>0</v>
      </c>
    </row>
    <row r="262" spans="1:39" x14ac:dyDescent="0.25">
      <c r="A262" s="84" t="s">
        <v>193</v>
      </c>
      <c r="B262" s="84" t="s">
        <v>194</v>
      </c>
      <c r="C262" s="84" t="s">
        <v>102</v>
      </c>
      <c r="D262" s="84" t="s">
        <v>32</v>
      </c>
      <c r="E262" s="84" t="s">
        <v>183</v>
      </c>
      <c r="L262" s="84">
        <v>0.84026419486173021</v>
      </c>
      <c r="M262" s="84">
        <v>0.86353191212196501</v>
      </c>
      <c r="N262" s="84">
        <v>0.88744393467309879</v>
      </c>
      <c r="O262" s="84">
        <v>0.91201810394337435</v>
      </c>
      <c r="P262" s="84">
        <v>1.0168032771013553</v>
      </c>
      <c r="Q262" s="84">
        <v>1.044959529986518</v>
      </c>
      <c r="R262" s="84">
        <v>1.073895456378235</v>
      </c>
      <c r="S262" s="84">
        <v>1.1036326461797965</v>
      </c>
      <c r="T262" s="84">
        <v>1.2519371708049387</v>
      </c>
      <c r="U262" s="84">
        <v>1.2866045055503648</v>
      </c>
      <c r="V262" s="84">
        <v>1.3222318118713443</v>
      </c>
      <c r="W262" s="84">
        <v>1.358845672296723</v>
      </c>
      <c r="Y262" s="84">
        <v>0.84026419486173021</v>
      </c>
      <c r="Z262" s="84">
        <v>0.86353191212196501</v>
      </c>
      <c r="AA262" s="84">
        <v>0.88744393467309879</v>
      </c>
      <c r="AB262" s="84">
        <v>0.91201810394337435</v>
      </c>
      <c r="AC262" s="84">
        <v>1.0168032771013553</v>
      </c>
      <c r="AD262" s="84">
        <v>1.044959529986518</v>
      </c>
      <c r="AE262" s="84">
        <v>1.073895456378235</v>
      </c>
      <c r="AF262" s="84">
        <v>1.1036326461797965</v>
      </c>
      <c r="AG262" s="84">
        <v>1.2519371708049387</v>
      </c>
      <c r="AH262" s="84">
        <v>1.2866045055503648</v>
      </c>
      <c r="AI262" s="84">
        <v>1.3222318118713443</v>
      </c>
      <c r="AJ262" s="84">
        <v>1.358845672296723</v>
      </c>
    </row>
    <row r="263" spans="1:39" x14ac:dyDescent="0.25">
      <c r="A263" s="84" t="s">
        <v>193</v>
      </c>
      <c r="B263" s="84" t="s">
        <v>194</v>
      </c>
      <c r="C263" s="84" t="s">
        <v>102</v>
      </c>
      <c r="D263" s="84" t="s">
        <v>32</v>
      </c>
      <c r="E263" s="84" t="s">
        <v>184</v>
      </c>
      <c r="L263" s="84">
        <v>31.129185617811245</v>
      </c>
      <c r="M263" s="84">
        <v>31.991182468237309</v>
      </c>
      <c r="N263" s="84">
        <v>32.877048833891521</v>
      </c>
      <c r="O263" s="84">
        <v>33.787445684424711</v>
      </c>
      <c r="P263" s="84">
        <v>37.641723842260852</v>
      </c>
      <c r="Q263" s="84">
        <v>38.684059089800101</v>
      </c>
      <c r="R263" s="84">
        <v>39.755257594846242</v>
      </c>
      <c r="S263" s="84">
        <v>40.856118608538374</v>
      </c>
      <c r="T263" s="84">
        <v>45.390853426273424</v>
      </c>
      <c r="U263" s="84">
        <v>46.647769465516397</v>
      </c>
      <c r="V263" s="84">
        <v>47.939490709122225</v>
      </c>
      <c r="W263" s="84">
        <v>49.266980946407735</v>
      </c>
      <c r="Y263" s="84">
        <v>31.129185617811245</v>
      </c>
      <c r="Z263" s="84">
        <v>31.991182468237309</v>
      </c>
      <c r="AA263" s="84">
        <v>32.877048833891521</v>
      </c>
      <c r="AB263" s="84">
        <v>33.787445684424711</v>
      </c>
      <c r="AC263" s="84">
        <v>37.641723842260852</v>
      </c>
      <c r="AD263" s="84">
        <v>38.684059089800101</v>
      </c>
      <c r="AE263" s="84">
        <v>39.755257594846242</v>
      </c>
      <c r="AF263" s="84">
        <v>40.856118608538374</v>
      </c>
      <c r="AG263" s="84">
        <v>45.390853426273424</v>
      </c>
      <c r="AH263" s="84">
        <v>46.647769465516397</v>
      </c>
      <c r="AI263" s="84">
        <v>47.939490709122225</v>
      </c>
      <c r="AJ263" s="84">
        <v>49.266980946407735</v>
      </c>
    </row>
    <row r="265" spans="1:39" x14ac:dyDescent="0.25">
      <c r="A265" s="84" t="s">
        <v>193</v>
      </c>
      <c r="B265" s="84" t="s">
        <v>194</v>
      </c>
      <c r="C265" s="84" t="s">
        <v>102</v>
      </c>
      <c r="D265" s="84" t="s">
        <v>32</v>
      </c>
      <c r="E265" s="84" t="s">
        <v>186</v>
      </c>
      <c r="L265" s="84">
        <v>0</v>
      </c>
      <c r="M265" s="84">
        <v>0</v>
      </c>
      <c r="N265" s="84">
        <v>0</v>
      </c>
      <c r="O265" s="84">
        <v>0</v>
      </c>
      <c r="P265" s="84">
        <v>0</v>
      </c>
      <c r="Q265" s="84">
        <v>0</v>
      </c>
      <c r="R265" s="84">
        <v>0</v>
      </c>
      <c r="S265" s="84">
        <v>0</v>
      </c>
      <c r="T265" s="84">
        <v>0</v>
      </c>
      <c r="U265" s="84">
        <v>0</v>
      </c>
      <c r="V265" s="84">
        <v>0</v>
      </c>
      <c r="W265" s="84">
        <v>0</v>
      </c>
    </row>
    <row r="266" spans="1:39" x14ac:dyDescent="0.25">
      <c r="A266" s="84" t="s">
        <v>193</v>
      </c>
      <c r="B266" s="84" t="s">
        <v>194</v>
      </c>
      <c r="C266" s="84" t="s">
        <v>102</v>
      </c>
      <c r="D266" s="84" t="s">
        <v>32</v>
      </c>
      <c r="E266" s="84" t="s">
        <v>187</v>
      </c>
      <c r="L266" s="84">
        <v>0</v>
      </c>
      <c r="M266" s="84">
        <v>0</v>
      </c>
      <c r="N266" s="84">
        <v>0</v>
      </c>
      <c r="O266" s="84">
        <v>0</v>
      </c>
      <c r="P266" s="84">
        <v>0</v>
      </c>
      <c r="Q266" s="84">
        <v>0</v>
      </c>
      <c r="R266" s="84">
        <v>0</v>
      </c>
      <c r="S266" s="84">
        <v>0</v>
      </c>
      <c r="T266" s="84">
        <v>0</v>
      </c>
      <c r="U266" s="84">
        <v>0</v>
      </c>
      <c r="V266" s="84">
        <v>0</v>
      </c>
      <c r="W266" s="84">
        <v>0</v>
      </c>
    </row>
    <row r="268" spans="1:39" x14ac:dyDescent="0.25">
      <c r="A268" s="84" t="s">
        <v>195</v>
      </c>
      <c r="B268" s="84" t="s">
        <v>196</v>
      </c>
      <c r="C268" s="84" t="s">
        <v>127</v>
      </c>
      <c r="D268" s="84">
        <v>29</v>
      </c>
      <c r="E268" s="84" t="s">
        <v>89</v>
      </c>
    </row>
    <row r="269" spans="1:39" x14ac:dyDescent="0.25">
      <c r="A269" s="84" t="s">
        <v>195</v>
      </c>
      <c r="B269" s="84" t="s">
        <v>196</v>
      </c>
      <c r="C269" s="84" t="s">
        <v>127</v>
      </c>
      <c r="D269" s="84">
        <v>29</v>
      </c>
      <c r="E269" s="84" t="s">
        <v>29</v>
      </c>
      <c r="F269" s="84" t="s">
        <v>30</v>
      </c>
      <c r="L269" s="84">
        <v>7.8405662906364295</v>
      </c>
      <c r="M269" s="84">
        <v>8.0576790519872539</v>
      </c>
      <c r="N269" s="84">
        <v>8.2808038728493489</v>
      </c>
      <c r="O269" s="84">
        <v>8.5101072328867495</v>
      </c>
      <c r="P269" s="84">
        <v>11.356297646626555</v>
      </c>
      <c r="Q269" s="84">
        <v>11.670764363619368</v>
      </c>
      <c r="R269" s="84">
        <v>11.993938964041567</v>
      </c>
      <c r="S269" s="84">
        <v>12.326062577493591</v>
      </c>
      <c r="T269" s="84">
        <v>14.522235476228907</v>
      </c>
      <c r="U269" s="84">
        <v>14.924370032376512</v>
      </c>
      <c r="V269" s="84">
        <v>15.337640078064464</v>
      </c>
      <c r="W269" s="84">
        <v>15.762353965622623</v>
      </c>
      <c r="X269" s="84">
        <v>6.64</v>
      </c>
      <c r="Y269" s="84">
        <v>7.8405662906364295</v>
      </c>
      <c r="Z269" s="84">
        <v>8.0576790519872539</v>
      </c>
      <c r="AA269" s="84">
        <v>8.2808038728493489</v>
      </c>
      <c r="AB269" s="84">
        <v>8.5101072328867495</v>
      </c>
      <c r="AC269" s="84">
        <v>11.356297646626555</v>
      </c>
      <c r="AD269" s="84">
        <v>11.670764363619368</v>
      </c>
      <c r="AE269" s="84">
        <v>11.993938964041567</v>
      </c>
      <c r="AF269" s="84">
        <v>12.326062577493591</v>
      </c>
      <c r="AG269" s="84">
        <v>14.522235476228907</v>
      </c>
      <c r="AH269" s="84">
        <v>14.924370032376512</v>
      </c>
      <c r="AI269" s="84">
        <v>15.337640078064464</v>
      </c>
      <c r="AJ269" s="84">
        <v>15.762353965622623</v>
      </c>
      <c r="AM269" s="84" t="s">
        <v>81</v>
      </c>
    </row>
    <row r="270" spans="1:39" x14ac:dyDescent="0.25">
      <c r="A270" s="84" t="s">
        <v>195</v>
      </c>
      <c r="B270" s="84" t="s">
        <v>196</v>
      </c>
      <c r="C270" s="84" t="s">
        <v>127</v>
      </c>
      <c r="D270" s="84">
        <v>29</v>
      </c>
      <c r="E270" s="84" t="s">
        <v>31</v>
      </c>
      <c r="L270" s="84">
        <v>1.1752824360495473</v>
      </c>
      <c r="M270" s="84">
        <v>1.2078271280525439</v>
      </c>
      <c r="N270" s="84">
        <v>1.2412730136283212</v>
      </c>
      <c r="O270" s="84">
        <v>1.2756450476867474</v>
      </c>
      <c r="P270" s="84">
        <v>1.4207840162058933</v>
      </c>
      <c r="Q270" s="84">
        <v>1.4601268811989445</v>
      </c>
      <c r="R270" s="84">
        <v>1.5005591876610758</v>
      </c>
      <c r="S270" s="84">
        <v>1.5421111032660137</v>
      </c>
      <c r="T270" s="84">
        <v>1.7145051678303642</v>
      </c>
      <c r="U270" s="84">
        <v>1.7619814517541996</v>
      </c>
      <c r="V270" s="84">
        <v>1.8107723992774853</v>
      </c>
      <c r="W270" s="84">
        <v>1.8609144146896248</v>
      </c>
      <c r="X270" s="84">
        <v>0.92</v>
      </c>
      <c r="Y270" s="84">
        <v>1.175282436049546</v>
      </c>
      <c r="Z270" s="84">
        <v>1.2078271280525394</v>
      </c>
      <c r="AA270" s="84">
        <v>1.241273013628319</v>
      </c>
      <c r="AB270" s="84">
        <v>1.2756450476867403</v>
      </c>
      <c r="AC270" s="84">
        <v>1.3109688761629459</v>
      </c>
      <c r="AD270" s="84">
        <v>1.3472708551524792</v>
      </c>
      <c r="AE270" s="84">
        <v>1.3845780705763171</v>
      </c>
      <c r="AF270" s="84">
        <v>1.4229183583904232</v>
      </c>
      <c r="AG270" s="84">
        <v>1.4623203253549586</v>
      </c>
      <c r="AH270" s="84">
        <v>1.5028133703785611</v>
      </c>
      <c r="AI270" s="84">
        <v>1.5444277064536862</v>
      </c>
      <c r="AJ270" s="84">
        <v>1.5871943831993995</v>
      </c>
    </row>
    <row r="271" spans="1:39" x14ac:dyDescent="0.25">
      <c r="A271" s="84" t="s">
        <v>195</v>
      </c>
      <c r="B271" s="84" t="s">
        <v>196</v>
      </c>
      <c r="C271" s="84" t="s">
        <v>127</v>
      </c>
      <c r="D271" s="84">
        <v>29</v>
      </c>
      <c r="E271" s="84" t="s">
        <v>82</v>
      </c>
      <c r="L271" s="84">
        <v>112.2517731301507</v>
      </c>
      <c r="M271" s="84">
        <v>115.36013182866951</v>
      </c>
      <c r="N271" s="84">
        <v>118.55456394526661</v>
      </c>
      <c r="O271" s="84">
        <v>121.83745293501205</v>
      </c>
      <c r="P271" s="84">
        <v>154.09361948527476</v>
      </c>
      <c r="Q271" s="84">
        <v>158.36061883109312</v>
      </c>
      <c r="R271" s="84">
        <v>162.74577545998415</v>
      </c>
      <c r="S271" s="84">
        <v>167.2523612598512</v>
      </c>
      <c r="T271" s="84">
        <v>175.54175320327786</v>
      </c>
      <c r="U271" s="84">
        <v>180.40267183562767</v>
      </c>
      <c r="V271" s="84">
        <v>185.39819394275852</v>
      </c>
      <c r="W271" s="84">
        <v>190.53204682331375</v>
      </c>
      <c r="X271" s="84">
        <v>59.07</v>
      </c>
      <c r="Y271" s="84">
        <v>62.229006303935009</v>
      </c>
      <c r="Z271" s="84">
        <v>66.562521885250874</v>
      </c>
      <c r="AA271" s="84">
        <v>71.088319315010054</v>
      </c>
      <c r="AB271" s="84">
        <v>75.813724637078437</v>
      </c>
      <c r="AC271" s="84">
        <v>78.135784761133891</v>
      </c>
      <c r="AD271" s="84">
        <v>83.211137577262761</v>
      </c>
      <c r="AE271" s="84">
        <v>88.50765946170317</v>
      </c>
      <c r="AF271" s="84">
        <v>94.033707455093889</v>
      </c>
      <c r="AG271" s="84">
        <v>97.943079371391633</v>
      </c>
      <c r="AH271" s="84">
        <v>103.90307085758558</v>
      </c>
      <c r="AI271" s="84">
        <v>110.11803637529549</v>
      </c>
      <c r="AJ271" s="84">
        <v>116.59752681738203</v>
      </c>
    </row>
    <row r="272" spans="1:39" x14ac:dyDescent="0.25">
      <c r="A272" s="84" t="s">
        <v>195</v>
      </c>
      <c r="B272" s="84" t="s">
        <v>196</v>
      </c>
      <c r="C272" s="84" t="s">
        <v>127</v>
      </c>
      <c r="D272" s="84">
        <v>29</v>
      </c>
      <c r="E272" s="84" t="s">
        <v>83</v>
      </c>
      <c r="L272" s="84">
        <v>21.174636829702678</v>
      </c>
      <c r="M272" s="84">
        <v>21.760982726450965</v>
      </c>
      <c r="N272" s="84">
        <v>22.363565100518723</v>
      </c>
      <c r="O272" s="84">
        <v>22.98283355545432</v>
      </c>
      <c r="P272" s="84">
        <v>25.587698613259665</v>
      </c>
      <c r="Q272" s="84">
        <v>26.296246401341246</v>
      </c>
      <c r="R272" s="84">
        <v>27.024414553707373</v>
      </c>
      <c r="S272" s="84">
        <v>27.77274637696507</v>
      </c>
      <c r="T272" s="84">
        <v>30.862943012279658</v>
      </c>
      <c r="U272" s="84">
        <v>31.717567350933805</v>
      </c>
      <c r="V272" s="84">
        <v>32.595857052930953</v>
      </c>
      <c r="W272" s="84">
        <v>33.498467434761437</v>
      </c>
      <c r="X272" s="84">
        <v>71.62</v>
      </c>
      <c r="Y272" s="84">
        <v>21.174636829702678</v>
      </c>
      <c r="Z272" s="84">
        <v>21.760982726450965</v>
      </c>
      <c r="AA272" s="84">
        <v>22.363565100518723</v>
      </c>
      <c r="AB272" s="84">
        <v>22.98283355545432</v>
      </c>
      <c r="AC272" s="84">
        <v>23.619250144757341</v>
      </c>
      <c r="AD272" s="84">
        <v>24.273289716629623</v>
      </c>
      <c r="AE272" s="84">
        <v>24.945440268272783</v>
      </c>
      <c r="AF272" s="84">
        <v>25.636203309996535</v>
      </c>
      <c r="AG272" s="84">
        <v>26.346094239409577</v>
      </c>
      <c r="AH272" s="84">
        <v>27.075642725972141</v>
      </c>
      <c r="AI272" s="84">
        <v>27.825393106197165</v>
      </c>
      <c r="AJ272" s="84">
        <v>28.595904789794993</v>
      </c>
    </row>
    <row r="273" spans="1:39" x14ac:dyDescent="0.25">
      <c r="A273" s="84" t="s">
        <v>195</v>
      </c>
      <c r="B273" s="84" t="s">
        <v>196</v>
      </c>
      <c r="C273" s="84" t="s">
        <v>127</v>
      </c>
      <c r="D273" s="84">
        <v>29</v>
      </c>
      <c r="E273" s="84" t="s">
        <v>84</v>
      </c>
      <c r="L273" s="84">
        <v>120.09233942078713</v>
      </c>
      <c r="M273" s="84">
        <v>123.41781088065676</v>
      </c>
      <c r="N273" s="84">
        <v>126.83536781811596</v>
      </c>
      <c r="O273" s="84">
        <v>130.34756016789879</v>
      </c>
      <c r="P273" s="84">
        <v>165.44991713190132</v>
      </c>
      <c r="Q273" s="84">
        <v>170.03138319471248</v>
      </c>
      <c r="R273" s="84">
        <v>174.73971442402572</v>
      </c>
      <c r="S273" s="84">
        <v>179.57842383734479</v>
      </c>
      <c r="T273" s="84">
        <v>190.06398867950676</v>
      </c>
      <c r="U273" s="84">
        <v>195.32704186800419</v>
      </c>
      <c r="V273" s="84">
        <v>200.73583402082298</v>
      </c>
      <c r="W273" s="84">
        <v>206.29440078893637</v>
      </c>
      <c r="X273" s="84">
        <v>65.709999999999994</v>
      </c>
      <c r="Y273" s="84">
        <v>70.06957259457144</v>
      </c>
      <c r="Z273" s="84">
        <v>74.620200937238124</v>
      </c>
      <c r="AA273" s="84">
        <v>79.369123187859401</v>
      </c>
      <c r="AB273" s="84">
        <v>84.32383186996519</v>
      </c>
      <c r="AC273" s="84">
        <v>89.492082407760449</v>
      </c>
      <c r="AD273" s="84">
        <v>94.88190194088213</v>
      </c>
      <c r="AE273" s="84">
        <v>100.50159842574473</v>
      </c>
      <c r="AF273" s="84">
        <v>106.35977003258748</v>
      </c>
      <c r="AG273" s="84">
        <v>112.46531484762055</v>
      </c>
      <c r="AH273" s="84">
        <v>118.82744088996209</v>
      </c>
      <c r="AI273" s="84">
        <v>125.45567645335996</v>
      </c>
      <c r="AJ273" s="84">
        <v>132.35988078300466</v>
      </c>
    </row>
    <row r="274" spans="1:39" x14ac:dyDescent="0.25">
      <c r="A274" s="84" t="s">
        <v>195</v>
      </c>
      <c r="B274" s="84" t="s">
        <v>196</v>
      </c>
      <c r="C274" s="84" t="s">
        <v>127</v>
      </c>
      <c r="D274" s="84">
        <v>29</v>
      </c>
      <c r="E274" s="84" t="s">
        <v>85</v>
      </c>
      <c r="L274" s="84">
        <v>22.349919265752224</v>
      </c>
      <c r="M274" s="84">
        <v>22.968809854503508</v>
      </c>
      <c r="N274" s="84">
        <v>23.604838114147043</v>
      </c>
      <c r="O274" s="84">
        <v>24.258478603141068</v>
      </c>
      <c r="P274" s="84">
        <v>27.008482629465558</v>
      </c>
      <c r="Q274" s="84">
        <v>27.756373282540192</v>
      </c>
      <c r="R274" s="84">
        <v>28.524973741368449</v>
      </c>
      <c r="S274" s="84">
        <v>29.314857480231083</v>
      </c>
      <c r="T274" s="84">
        <v>32.577448180110025</v>
      </c>
      <c r="U274" s="84">
        <v>33.479548802688008</v>
      </c>
      <c r="V274" s="84">
        <v>34.406629452208435</v>
      </c>
      <c r="W274" s="84">
        <v>35.359381849451061</v>
      </c>
      <c r="X274" s="84">
        <v>72.540000000000006</v>
      </c>
      <c r="Y274" s="84">
        <v>22.349919265752224</v>
      </c>
      <c r="Z274" s="84">
        <v>22.968809854503505</v>
      </c>
      <c r="AA274" s="84">
        <v>23.604838114147043</v>
      </c>
      <c r="AB274" s="84">
        <v>24.258478603141061</v>
      </c>
      <c r="AC274" s="84">
        <v>24.930219020920287</v>
      </c>
      <c r="AD274" s="84">
        <v>25.620560571782104</v>
      </c>
      <c r="AE274" s="84">
        <v>26.330018338849101</v>
      </c>
      <c r="AF274" s="84">
        <v>27.059121668386958</v>
      </c>
      <c r="AG274" s="84">
        <v>27.808414564764536</v>
      </c>
      <c r="AH274" s="84">
        <v>28.578456096350703</v>
      </c>
      <c r="AI274" s="84">
        <v>29.36982081265085</v>
      </c>
      <c r="AJ274" s="84">
        <v>30.183099172994392</v>
      </c>
      <c r="AL274" s="84">
        <v>0.29750150193318131</v>
      </c>
    </row>
    <row r="275" spans="1:39" x14ac:dyDescent="0.25">
      <c r="Y275" s="84">
        <v>0</v>
      </c>
      <c r="Z275" s="84">
        <v>0</v>
      </c>
      <c r="AA275" s="84">
        <v>0</v>
      </c>
      <c r="AB275" s="84">
        <v>0</v>
      </c>
      <c r="AC275" s="84">
        <v>0</v>
      </c>
      <c r="AD275" s="84">
        <v>0</v>
      </c>
      <c r="AE275" s="84">
        <v>0</v>
      </c>
      <c r="AF275" s="84">
        <v>0</v>
      </c>
      <c r="AG275" s="84">
        <v>0</v>
      </c>
      <c r="AH275" s="84">
        <v>0</v>
      </c>
      <c r="AI275" s="84">
        <v>0</v>
      </c>
      <c r="AJ275" s="84">
        <v>0</v>
      </c>
    </row>
    <row r="276" spans="1:39" x14ac:dyDescent="0.25">
      <c r="A276" s="84" t="s">
        <v>195</v>
      </c>
      <c r="B276" s="84" t="s">
        <v>196</v>
      </c>
      <c r="C276" s="84" t="s">
        <v>127</v>
      </c>
      <c r="D276" s="84">
        <v>29</v>
      </c>
      <c r="E276" s="84" t="s">
        <v>183</v>
      </c>
      <c r="L276" s="84">
        <v>4.3489860331562227</v>
      </c>
      <c r="M276" s="84">
        <v>4.4694136058256024</v>
      </c>
      <c r="N276" s="84">
        <v>4.5931759328833559</v>
      </c>
      <c r="O276" s="84">
        <v>4.720365356860218</v>
      </c>
      <c r="P276" s="84">
        <v>5.3883052703823244</v>
      </c>
      <c r="Q276" s="84">
        <v>5.5375125843554258</v>
      </c>
      <c r="R276" s="84">
        <v>5.6908515912126401</v>
      </c>
      <c r="S276" s="84">
        <v>5.8484367014720187</v>
      </c>
      <c r="T276" s="84">
        <v>6.6343409856687146</v>
      </c>
      <c r="U276" s="84">
        <v>6.818052217453296</v>
      </c>
      <c r="V276" s="84">
        <v>7.0068505885267243</v>
      </c>
      <c r="W276" s="84">
        <v>7.2008769666295995</v>
      </c>
      <c r="Y276" s="84">
        <v>4.3489860331562227</v>
      </c>
      <c r="Z276" s="84">
        <v>4.4694136058256024</v>
      </c>
      <c r="AA276" s="84">
        <v>4.5931759328833559</v>
      </c>
      <c r="AB276" s="84">
        <v>4.720365356860218</v>
      </c>
      <c r="AC276" s="84">
        <v>5.3883052703823244</v>
      </c>
      <c r="AD276" s="84">
        <v>5.5375125843554258</v>
      </c>
      <c r="AE276" s="84">
        <v>5.6908515912126401</v>
      </c>
      <c r="AF276" s="84">
        <v>5.8484367014720187</v>
      </c>
      <c r="AG276" s="84">
        <v>6.6343409856687146</v>
      </c>
      <c r="AH276" s="84">
        <v>6.818052217453296</v>
      </c>
      <c r="AI276" s="84">
        <v>7.0068505885267243</v>
      </c>
      <c r="AJ276" s="84">
        <v>7.2008769666295995</v>
      </c>
    </row>
    <row r="277" spans="1:39" x14ac:dyDescent="0.25">
      <c r="A277" s="84" t="s">
        <v>195</v>
      </c>
      <c r="B277" s="84" t="s">
        <v>196</v>
      </c>
      <c r="C277" s="84" t="s">
        <v>127</v>
      </c>
      <c r="D277" s="84">
        <v>29</v>
      </c>
      <c r="E277" s="84" t="s">
        <v>184</v>
      </c>
      <c r="L277" s="84">
        <v>54.868017593715543</v>
      </c>
      <c r="M277" s="84">
        <v>56.387365351012569</v>
      </c>
      <c r="N277" s="84">
        <v>57.948785297334119</v>
      </c>
      <c r="O277" s="84">
        <v>59.553442451735776</v>
      </c>
      <c r="P277" s="84">
        <v>66.044799443971215</v>
      </c>
      <c r="Q277" s="84">
        <v>67.873642954581726</v>
      </c>
      <c r="R277" s="84">
        <v>69.753128886919015</v>
      </c>
      <c r="S277" s="84">
        <v>71.684659577959138</v>
      </c>
      <c r="T277" s="84">
        <v>79.310474515546616</v>
      </c>
      <c r="U277" s="84">
        <v>81.506657225802954</v>
      </c>
      <c r="V277" s="84">
        <v>83.763654330706288</v>
      </c>
      <c r="W277" s="84">
        <v>86.083149838868025</v>
      </c>
      <c r="Y277" s="84">
        <v>54.868017593715543</v>
      </c>
      <c r="Z277" s="84">
        <v>56.387365351012569</v>
      </c>
      <c r="AA277" s="84">
        <v>57.948785297334119</v>
      </c>
      <c r="AB277" s="84">
        <v>59.553442451735776</v>
      </c>
      <c r="AC277" s="84">
        <v>66.044799443971215</v>
      </c>
      <c r="AD277" s="84">
        <v>67.873642954581726</v>
      </c>
      <c r="AE277" s="84">
        <v>69.753128886919015</v>
      </c>
      <c r="AF277" s="84">
        <v>71.684659577959138</v>
      </c>
      <c r="AG277" s="84">
        <v>79.310474515546616</v>
      </c>
      <c r="AH277" s="84">
        <v>81.506657225802954</v>
      </c>
      <c r="AI277" s="84">
        <v>83.763654330706288</v>
      </c>
      <c r="AJ277" s="84">
        <v>86.083149838868025</v>
      </c>
    </row>
    <row r="279" spans="1:39" x14ac:dyDescent="0.25">
      <c r="A279" s="84" t="s">
        <v>195</v>
      </c>
      <c r="B279" s="84" t="s">
        <v>196</v>
      </c>
      <c r="C279" s="84" t="s">
        <v>127</v>
      </c>
      <c r="D279" s="84">
        <v>29</v>
      </c>
      <c r="E279" s="84" t="s">
        <v>186</v>
      </c>
      <c r="L279" s="84">
        <v>0</v>
      </c>
      <c r="M279" s="84">
        <v>0</v>
      </c>
      <c r="N279" s="84">
        <v>0</v>
      </c>
      <c r="O279" s="84">
        <v>0</v>
      </c>
      <c r="P279" s="84">
        <v>0</v>
      </c>
      <c r="Q279" s="84">
        <v>0</v>
      </c>
      <c r="R279" s="84">
        <v>0</v>
      </c>
      <c r="S279" s="84">
        <v>0</v>
      </c>
      <c r="T279" s="84">
        <v>0</v>
      </c>
      <c r="U279" s="84">
        <v>0</v>
      </c>
      <c r="V279" s="84">
        <v>0</v>
      </c>
      <c r="W279" s="84">
        <v>0</v>
      </c>
    </row>
    <row r="280" spans="1:39" x14ac:dyDescent="0.25">
      <c r="A280" s="84" t="s">
        <v>195</v>
      </c>
      <c r="B280" s="84" t="s">
        <v>196</v>
      </c>
      <c r="C280" s="84" t="s">
        <v>127</v>
      </c>
      <c r="D280" s="84">
        <v>29</v>
      </c>
      <c r="E280" s="84" t="s">
        <v>187</v>
      </c>
      <c r="L280" s="84">
        <v>0</v>
      </c>
      <c r="M280" s="84">
        <v>0</v>
      </c>
      <c r="N280" s="84">
        <v>0</v>
      </c>
      <c r="O280" s="84">
        <v>0</v>
      </c>
      <c r="P280" s="84">
        <v>0</v>
      </c>
      <c r="Q280" s="84">
        <v>0</v>
      </c>
      <c r="R280" s="84">
        <v>0</v>
      </c>
      <c r="S280" s="84">
        <v>0</v>
      </c>
      <c r="T280" s="84">
        <v>0</v>
      </c>
      <c r="U280" s="84">
        <v>0</v>
      </c>
      <c r="V280" s="84">
        <v>0</v>
      </c>
      <c r="W280" s="84">
        <v>0</v>
      </c>
    </row>
    <row r="282" spans="1:39" x14ac:dyDescent="0.25">
      <c r="A282" s="84" t="s">
        <v>197</v>
      </c>
      <c r="C282" s="84" t="s">
        <v>134</v>
      </c>
      <c r="D282" s="84" t="s">
        <v>98</v>
      </c>
      <c r="E282" s="84" t="s">
        <v>99</v>
      </c>
    </row>
    <row r="283" spans="1:39" x14ac:dyDescent="0.25">
      <c r="A283" s="84" t="s">
        <v>197</v>
      </c>
      <c r="B283" s="84" t="s">
        <v>198</v>
      </c>
      <c r="C283" s="84" t="s">
        <v>134</v>
      </c>
      <c r="D283" s="84" t="s">
        <v>98</v>
      </c>
      <c r="E283" s="84" t="s">
        <v>29</v>
      </c>
      <c r="F283" s="84" t="s">
        <v>30</v>
      </c>
      <c r="L283" s="84">
        <v>6.4319036036664485</v>
      </c>
      <c r="M283" s="84">
        <v>6.6100091511958468</v>
      </c>
      <c r="N283" s="84">
        <v>6.7930466112686245</v>
      </c>
      <c r="O283" s="84">
        <v>6.9811525532487</v>
      </c>
      <c r="P283" s="84">
        <v>8.6692579051032936</v>
      </c>
      <c r="Q283" s="84">
        <v>8.9093179279217036</v>
      </c>
      <c r="R283" s="84">
        <v>9.1560254418156344</v>
      </c>
      <c r="S283" s="84">
        <v>9.4095645221554083</v>
      </c>
      <c r="T283" s="84">
        <v>10.917148041367742</v>
      </c>
      <c r="U283" s="84">
        <v>11.219454286793885</v>
      </c>
      <c r="V283" s="84">
        <v>11.530131680589305</v>
      </c>
      <c r="W283" s="84">
        <v>11.849412027839346</v>
      </c>
      <c r="X283" s="84">
        <v>5.9</v>
      </c>
      <c r="Y283" s="84">
        <v>6.4319036036664485</v>
      </c>
      <c r="Z283" s="84">
        <v>6.6100091511958468</v>
      </c>
      <c r="AA283" s="84">
        <v>6.7930466112686245</v>
      </c>
      <c r="AB283" s="84">
        <v>6.9811525532487</v>
      </c>
      <c r="AC283" s="84">
        <v>8.6692579051032936</v>
      </c>
      <c r="AD283" s="84">
        <v>8.9093179279217036</v>
      </c>
      <c r="AE283" s="84">
        <v>9.1560254418156344</v>
      </c>
      <c r="AF283" s="84">
        <v>9.4095645221554083</v>
      </c>
      <c r="AG283" s="84">
        <v>10.917148041367742</v>
      </c>
      <c r="AH283" s="84">
        <v>11.219454286793885</v>
      </c>
      <c r="AI283" s="84">
        <v>11.530131680589305</v>
      </c>
      <c r="AJ283" s="84">
        <v>11.849412027839346</v>
      </c>
      <c r="AM283" s="84" t="s">
        <v>81</v>
      </c>
    </row>
    <row r="284" spans="1:39" x14ac:dyDescent="0.25">
      <c r="A284" s="84" t="s">
        <v>197</v>
      </c>
      <c r="B284" s="84" t="s">
        <v>198</v>
      </c>
      <c r="C284" s="84" t="s">
        <v>134</v>
      </c>
      <c r="D284" s="84" t="s">
        <v>98</v>
      </c>
      <c r="E284" s="84" t="s">
        <v>31</v>
      </c>
      <c r="L284" s="84">
        <v>0.60140088961148452</v>
      </c>
      <c r="M284" s="84">
        <v>0.61805425404745973</v>
      </c>
      <c r="N284" s="84">
        <v>0.63516876603380956</v>
      </c>
      <c r="O284" s="84">
        <v>0.65275719518618924</v>
      </c>
      <c r="P284" s="84">
        <v>0.72695806961942022</v>
      </c>
      <c r="Q284" s="84">
        <v>0.74708823216518272</v>
      </c>
      <c r="R284" s="84">
        <v>0.76777581811822759</v>
      </c>
      <c r="S284" s="84">
        <v>0.78903626306454622</v>
      </c>
      <c r="T284" s="84">
        <v>0.87719606289868546</v>
      </c>
      <c r="U284" s="84">
        <v>0.90148645882193013</v>
      </c>
      <c r="V284" s="84">
        <v>0.92644947898400021</v>
      </c>
      <c r="W284" s="84">
        <v>0.9521037489918267</v>
      </c>
      <c r="X284" s="84">
        <v>0.64</v>
      </c>
      <c r="Y284" s="84">
        <v>0.60140088961148452</v>
      </c>
      <c r="Z284" s="84">
        <v>0.61805425404745973</v>
      </c>
      <c r="AA284" s="84">
        <v>0.63516876603380956</v>
      </c>
      <c r="AB284" s="84">
        <v>0.65275719518618924</v>
      </c>
      <c r="AC284" s="84">
        <v>0.67083266472309411</v>
      </c>
      <c r="AD284" s="84">
        <v>0.68940866125746481</v>
      </c>
      <c r="AE284" s="84">
        <v>0.7084990448594185</v>
      </c>
      <c r="AF284" s="84">
        <v>0.72811805939763719</v>
      </c>
      <c r="AG284" s="84">
        <v>0.74828034316711367</v>
      </c>
      <c r="AH284" s="84">
        <v>0.7690009398112112</v>
      </c>
      <c r="AI284" s="84">
        <v>0.79029530954611116</v>
      </c>
      <c r="AJ284" s="84">
        <v>0.81217934069613995</v>
      </c>
    </row>
    <row r="285" spans="1:39" x14ac:dyDescent="0.25">
      <c r="A285" s="84" t="s">
        <v>197</v>
      </c>
      <c r="B285" s="84" t="s">
        <v>198</v>
      </c>
      <c r="C285" s="84" t="s">
        <v>134</v>
      </c>
      <c r="D285" s="84" t="s">
        <v>98</v>
      </c>
      <c r="E285" s="84" t="s">
        <v>82</v>
      </c>
      <c r="L285" s="84">
        <v>34.295475864288363</v>
      </c>
      <c r="M285" s="84">
        <v>35.245150312628716</v>
      </c>
      <c r="N285" s="84">
        <v>36.221122152537561</v>
      </c>
      <c r="O285" s="84">
        <v>37.224119583878014</v>
      </c>
      <c r="P285" s="84">
        <v>66.082379094774069</v>
      </c>
      <c r="Q285" s="84">
        <v>67.912263221770431</v>
      </c>
      <c r="R285" s="84">
        <v>69.792818586154155</v>
      </c>
      <c r="S285" s="84">
        <v>71.725448322834453</v>
      </c>
      <c r="T285" s="84">
        <v>84.239206242595884</v>
      </c>
      <c r="U285" s="84">
        <v>86.571870236926713</v>
      </c>
      <c r="V285" s="84">
        <v>88.969127922878698</v>
      </c>
      <c r="W285" s="84">
        <v>91.432767961402376</v>
      </c>
      <c r="X285" s="84">
        <v>51.02</v>
      </c>
      <c r="Y285" s="84">
        <v>34.295475864288363</v>
      </c>
      <c r="Z285" s="84">
        <v>35.245150312628716</v>
      </c>
      <c r="AA285" s="84">
        <v>36.221122152537561</v>
      </c>
      <c r="AB285" s="84">
        <v>37.224119583878014</v>
      </c>
      <c r="AC285" s="84">
        <v>39.593343573295321</v>
      </c>
      <c r="AD285" s="84">
        <v>43.601419419202415</v>
      </c>
      <c r="AE285" s="84">
        <v>47.801110415815927</v>
      </c>
      <c r="AF285" s="84">
        <v>52.199955227598451</v>
      </c>
      <c r="AG285" s="84">
        <v>55.55873939642396</v>
      </c>
      <c r="AH285" s="84">
        <v>60.345068069386279</v>
      </c>
      <c r="AI285" s="84">
        <v>65.35387093076271</v>
      </c>
      <c r="AJ285" s="84">
        <v>70.593798921749979</v>
      </c>
    </row>
    <row r="286" spans="1:39" x14ac:dyDescent="0.25">
      <c r="A286" s="84" t="s">
        <v>197</v>
      </c>
      <c r="B286" s="84" t="s">
        <v>198</v>
      </c>
      <c r="C286" s="84" t="s">
        <v>134</v>
      </c>
      <c r="D286" s="84" t="s">
        <v>98</v>
      </c>
      <c r="E286" s="84" t="s">
        <v>83</v>
      </c>
      <c r="L286" s="84">
        <v>7.5035940702235306</v>
      </c>
      <c r="M286" s="84">
        <v>7.7113757492825385</v>
      </c>
      <c r="N286" s="84">
        <v>7.9249111012812801</v>
      </c>
      <c r="O286" s="84">
        <v>8.1443594509130897</v>
      </c>
      <c r="P286" s="84">
        <v>9.0717005882613861</v>
      </c>
      <c r="Q286" s="84">
        <v>9.3229046329510528</v>
      </c>
      <c r="R286" s="84">
        <v>9.5810647573144792</v>
      </c>
      <c r="S286" s="84">
        <v>9.8463735818346994</v>
      </c>
      <c r="T286" s="84">
        <v>10.947598119715241</v>
      </c>
      <c r="U286" s="84">
        <v>11.250747556863551</v>
      </c>
      <c r="V286" s="84">
        <v>11.562291491164427</v>
      </c>
      <c r="W286" s="84">
        <v>11.88246237425329</v>
      </c>
      <c r="X286" s="84">
        <v>94.21</v>
      </c>
      <c r="Y286" s="84">
        <v>7.5035940702235306</v>
      </c>
      <c r="Z286" s="84">
        <v>7.7113757492825385</v>
      </c>
      <c r="AA286" s="84">
        <v>7.9249111012812792</v>
      </c>
      <c r="AB286" s="84">
        <v>8.1443594509130897</v>
      </c>
      <c r="AC286" s="84">
        <v>8.3698845347240827</v>
      </c>
      <c r="AD286" s="84">
        <v>8.601654623281549</v>
      </c>
      <c r="AE286" s="84">
        <v>8.8398426467253444</v>
      </c>
      <c r="AF286" s="84">
        <v>9.0846263237958862</v>
      </c>
      <c r="AG286" s="84">
        <v>9.3361882944350754</v>
      </c>
      <c r="AH286" s="84">
        <v>9.5947162560590691</v>
      </c>
      <c r="AI286" s="84">
        <v>9.8604031036045594</v>
      </c>
      <c r="AJ286" s="84">
        <v>10.133447073453077</v>
      </c>
    </row>
    <row r="287" spans="1:39" x14ac:dyDescent="0.25">
      <c r="A287" s="84" t="s">
        <v>197</v>
      </c>
      <c r="B287" s="84" t="s">
        <v>198</v>
      </c>
      <c r="C287" s="84" t="s">
        <v>134</v>
      </c>
      <c r="D287" s="84" t="s">
        <v>98</v>
      </c>
      <c r="E287" s="84" t="s">
        <v>84</v>
      </c>
      <c r="L287" s="84">
        <v>40.727379467954812</v>
      </c>
      <c r="M287" s="84">
        <v>41.855159463824563</v>
      </c>
      <c r="N287" s="84">
        <v>43.014168763806182</v>
      </c>
      <c r="O287" s="84">
        <v>44.205272137126713</v>
      </c>
      <c r="P287" s="84">
        <v>74.751636999877363</v>
      </c>
      <c r="Q287" s="84">
        <v>76.821581149692136</v>
      </c>
      <c r="R287" s="84">
        <v>78.948844027969784</v>
      </c>
      <c r="S287" s="84">
        <v>81.135012844989859</v>
      </c>
      <c r="T287" s="84">
        <v>95.156354283963623</v>
      </c>
      <c r="U287" s="84">
        <v>97.791324523720604</v>
      </c>
      <c r="V287" s="84">
        <v>100.499259603468</v>
      </c>
      <c r="W287" s="84">
        <v>103.28217998924173</v>
      </c>
      <c r="X287" s="84">
        <v>56.92</v>
      </c>
      <c r="Y287" s="84">
        <v>40.727379467954812</v>
      </c>
      <c r="Z287" s="84">
        <v>41.855159463824563</v>
      </c>
      <c r="AA287" s="84">
        <v>43.014168763806182</v>
      </c>
      <c r="AB287" s="84">
        <v>44.205272137126713</v>
      </c>
      <c r="AC287" s="84">
        <v>48.262601478398615</v>
      </c>
      <c r="AD287" s="84">
        <v>52.51073734712412</v>
      </c>
      <c r="AE287" s="84">
        <v>56.957135857631563</v>
      </c>
      <c r="AF287" s="84">
        <v>61.609519749753858</v>
      </c>
      <c r="AG287" s="84">
        <v>66.475887437791698</v>
      </c>
      <c r="AH287" s="84">
        <v>71.564522356180163</v>
      </c>
      <c r="AI287" s="84">
        <v>76.884002611352017</v>
      </c>
      <c r="AJ287" s="84">
        <v>82.443210949589329</v>
      </c>
    </row>
    <row r="288" spans="1:39" x14ac:dyDescent="0.25">
      <c r="A288" s="84" t="s">
        <v>197</v>
      </c>
      <c r="B288" s="84" t="s">
        <v>198</v>
      </c>
      <c r="C288" s="84" t="s">
        <v>134</v>
      </c>
      <c r="D288" s="84" t="s">
        <v>98</v>
      </c>
      <c r="E288" s="84" t="s">
        <v>85</v>
      </c>
      <c r="L288" s="84">
        <v>8.1049949598350146</v>
      </c>
      <c r="M288" s="84">
        <v>8.3294300033299979</v>
      </c>
      <c r="N288" s="84">
        <v>8.5600798673150891</v>
      </c>
      <c r="O288" s="84">
        <v>8.7971166460992798</v>
      </c>
      <c r="P288" s="84">
        <v>9.7986586578808073</v>
      </c>
      <c r="Q288" s="84">
        <v>10.069992865116236</v>
      </c>
      <c r="R288" s="84">
        <v>10.348840575432707</v>
      </c>
      <c r="S288" s="84">
        <v>10.635409844899245</v>
      </c>
      <c r="T288" s="84">
        <v>11.824794182613926</v>
      </c>
      <c r="U288" s="84">
        <v>12.152234015685481</v>
      </c>
      <c r="V288" s="84">
        <v>12.488740970148427</v>
      </c>
      <c r="W288" s="84">
        <v>12.834566123245116</v>
      </c>
      <c r="X288" s="84">
        <v>94.85</v>
      </c>
      <c r="Y288" s="84">
        <v>8.1049949598350146</v>
      </c>
      <c r="Z288" s="84">
        <v>8.3294300033299979</v>
      </c>
      <c r="AA288" s="84">
        <v>8.5600798673150891</v>
      </c>
      <c r="AB288" s="84">
        <v>8.7971166460992798</v>
      </c>
      <c r="AC288" s="84">
        <v>9.040717199447176</v>
      </c>
      <c r="AD288" s="84">
        <v>9.291063284539014</v>
      </c>
      <c r="AE288" s="84">
        <v>9.5483416915847634</v>
      </c>
      <c r="AF288" s="84">
        <v>9.8127443831935235</v>
      </c>
      <c r="AG288" s="84">
        <v>10.084468637602189</v>
      </c>
      <c r="AH288" s="84">
        <v>10.363717195870281</v>
      </c>
      <c r="AI288" s="84">
        <v>10.650698413150671</v>
      </c>
      <c r="AJ288" s="84">
        <v>10.945626414149217</v>
      </c>
      <c r="AL288" s="84">
        <v>0.62647766357324808</v>
      </c>
    </row>
    <row r="289" spans="1:38" x14ac:dyDescent="0.25">
      <c r="Y289" s="84">
        <v>0</v>
      </c>
      <c r="Z289" s="84">
        <v>0</v>
      </c>
      <c r="AA289" s="84">
        <v>0</v>
      </c>
      <c r="AB289" s="84">
        <v>0</v>
      </c>
      <c r="AC289" s="84">
        <v>0</v>
      </c>
      <c r="AD289" s="84">
        <v>0</v>
      </c>
      <c r="AE289" s="84">
        <v>0</v>
      </c>
      <c r="AF289" s="84">
        <v>0</v>
      </c>
      <c r="AG289" s="84">
        <v>0</v>
      </c>
      <c r="AH289" s="84">
        <v>0</v>
      </c>
      <c r="AI289" s="84">
        <v>0</v>
      </c>
      <c r="AJ289" s="84">
        <v>0</v>
      </c>
    </row>
    <row r="290" spans="1:38" x14ac:dyDescent="0.25">
      <c r="A290" s="84" t="s">
        <v>197</v>
      </c>
      <c r="B290" s="84" t="s">
        <v>198</v>
      </c>
      <c r="C290" s="84" t="s">
        <v>134</v>
      </c>
      <c r="D290" s="84" t="s">
        <v>98</v>
      </c>
      <c r="E290" s="84" t="s">
        <v>183</v>
      </c>
      <c r="L290" s="84">
        <v>8.3673544107919557</v>
      </c>
      <c r="M290" s="84">
        <v>8.5990544378037281</v>
      </c>
      <c r="N290" s="84">
        <v>8.8371704596307783</v>
      </c>
      <c r="O290" s="84">
        <v>9.0818801412911103</v>
      </c>
      <c r="P290" s="84">
        <v>10.351428688703447</v>
      </c>
      <c r="Q290" s="84">
        <v>10.638069625495797</v>
      </c>
      <c r="R290" s="84">
        <v>10.932647923314924</v>
      </c>
      <c r="S290" s="84">
        <v>11.235383375260781</v>
      </c>
      <c r="T290" s="84">
        <v>12.745177595481609</v>
      </c>
      <c r="U290" s="84">
        <v>13.098103723402536</v>
      </c>
      <c r="V290" s="84">
        <v>13.460802712535958</v>
      </c>
      <c r="W290" s="84">
        <v>13.833545182733239</v>
      </c>
      <c r="Y290" s="84">
        <v>8.3673544107919557</v>
      </c>
      <c r="Z290" s="84">
        <v>8.5990544378037281</v>
      </c>
      <c r="AA290" s="84">
        <v>8.8371704596307783</v>
      </c>
      <c r="AB290" s="84">
        <v>9.0818801412911103</v>
      </c>
      <c r="AC290" s="84">
        <v>10.351428688703447</v>
      </c>
      <c r="AD290" s="84">
        <v>10.638069625495797</v>
      </c>
      <c r="AE290" s="84">
        <v>10.932647923314924</v>
      </c>
      <c r="AF290" s="84">
        <v>11.235383375260781</v>
      </c>
      <c r="AG290" s="84">
        <v>12.745177595481609</v>
      </c>
      <c r="AH290" s="84">
        <v>13.098103723402536</v>
      </c>
      <c r="AI290" s="84">
        <v>13.460802712535958</v>
      </c>
      <c r="AJ290" s="84">
        <v>13.833545182733239</v>
      </c>
    </row>
    <row r="291" spans="1:38" x14ac:dyDescent="0.25">
      <c r="A291" s="84" t="s">
        <v>197</v>
      </c>
      <c r="B291" s="84" t="s">
        <v>198</v>
      </c>
      <c r="C291" s="84" t="s">
        <v>134</v>
      </c>
      <c r="D291" s="84" t="s">
        <v>98</v>
      </c>
      <c r="E291" s="84" t="s">
        <v>184</v>
      </c>
      <c r="L291" s="84">
        <v>119.51905404510215</v>
      </c>
      <c r="M291" s="84">
        <v>122.82865068594175</v>
      </c>
      <c r="N291" s="84">
        <v>126.22989321548562</v>
      </c>
      <c r="O291" s="84">
        <v>129.72531939583223</v>
      </c>
      <c r="P291" s="84">
        <v>144.32341457137989</v>
      </c>
      <c r="Q291" s="84">
        <v>148.31986762128179</v>
      </c>
      <c r="R291" s="84">
        <v>152.42698626919153</v>
      </c>
      <c r="S291" s="84">
        <v>156.64783495110504</v>
      </c>
      <c r="T291" s="84">
        <v>173.8618860820435</v>
      </c>
      <c r="U291" s="84">
        <v>178.67628759102826</v>
      </c>
      <c r="V291" s="84">
        <v>183.62400447126561</v>
      </c>
      <c r="W291" s="84">
        <v>188.70872835258317</v>
      </c>
      <c r="Y291" s="84">
        <v>119.51905404510215</v>
      </c>
      <c r="Z291" s="84">
        <v>122.82865068594175</v>
      </c>
      <c r="AA291" s="84">
        <v>126.22989321548562</v>
      </c>
      <c r="AB291" s="84">
        <v>129.72531939583223</v>
      </c>
      <c r="AC291" s="84">
        <v>144.32341457137989</v>
      </c>
      <c r="AD291" s="84">
        <v>148.31986762128179</v>
      </c>
      <c r="AE291" s="84">
        <v>152.42698626919153</v>
      </c>
      <c r="AF291" s="84">
        <v>156.64783495110504</v>
      </c>
      <c r="AG291" s="84">
        <v>173.8618860820435</v>
      </c>
      <c r="AH291" s="84">
        <v>178.67628759102826</v>
      </c>
      <c r="AI291" s="84">
        <v>183.62400447126561</v>
      </c>
      <c r="AJ291" s="84">
        <v>188.70872835258317</v>
      </c>
    </row>
    <row r="293" spans="1:38" x14ac:dyDescent="0.25">
      <c r="A293" s="84" t="s">
        <v>197</v>
      </c>
      <c r="B293" s="84" t="s">
        <v>198</v>
      </c>
      <c r="C293" s="84" t="s">
        <v>134</v>
      </c>
      <c r="D293" s="84" t="s">
        <v>98</v>
      </c>
      <c r="E293" s="84" t="s">
        <v>186</v>
      </c>
      <c r="L293" s="84">
        <v>0</v>
      </c>
      <c r="M293" s="84">
        <v>0</v>
      </c>
      <c r="N293" s="84">
        <v>0</v>
      </c>
      <c r="O293" s="84">
        <v>0</v>
      </c>
      <c r="P293" s="84">
        <v>0</v>
      </c>
      <c r="Q293" s="84">
        <v>0</v>
      </c>
      <c r="R293" s="84">
        <v>0</v>
      </c>
      <c r="S293" s="84">
        <v>0</v>
      </c>
      <c r="T293" s="84">
        <v>0</v>
      </c>
      <c r="U293" s="84">
        <v>0</v>
      </c>
      <c r="V293" s="84">
        <v>0</v>
      </c>
      <c r="W293" s="84">
        <v>0</v>
      </c>
    </row>
    <row r="294" spans="1:38" x14ac:dyDescent="0.25">
      <c r="A294" s="84" t="s">
        <v>197</v>
      </c>
      <c r="B294" s="84" t="s">
        <v>198</v>
      </c>
      <c r="C294" s="84" t="s">
        <v>134</v>
      </c>
      <c r="D294" s="84" t="s">
        <v>98</v>
      </c>
      <c r="E294" s="84" t="s">
        <v>187</v>
      </c>
      <c r="L294" s="84">
        <v>0</v>
      </c>
      <c r="M294" s="84">
        <v>0</v>
      </c>
      <c r="N294" s="84">
        <v>0</v>
      </c>
      <c r="O294" s="84">
        <v>0</v>
      </c>
      <c r="P294" s="84">
        <v>0</v>
      </c>
      <c r="Q294" s="84">
        <v>0</v>
      </c>
      <c r="R294" s="84">
        <v>0</v>
      </c>
      <c r="S294" s="84">
        <v>0</v>
      </c>
      <c r="T294" s="84">
        <v>0</v>
      </c>
      <c r="U294" s="84">
        <v>0</v>
      </c>
      <c r="V294" s="84">
        <v>0</v>
      </c>
      <c r="W294" s="84">
        <v>0</v>
      </c>
    </row>
    <row r="296" spans="1:38" x14ac:dyDescent="0.25">
      <c r="A296" s="84" t="s">
        <v>199</v>
      </c>
      <c r="C296" s="84" t="s">
        <v>124</v>
      </c>
      <c r="D296" s="84" t="s">
        <v>76</v>
      </c>
      <c r="E296" s="84" t="s">
        <v>77</v>
      </c>
    </row>
    <row r="297" spans="1:38" x14ac:dyDescent="0.25">
      <c r="A297" s="84" t="s">
        <v>199</v>
      </c>
      <c r="B297" s="84" t="s">
        <v>200</v>
      </c>
      <c r="C297" s="84" t="s">
        <v>124</v>
      </c>
      <c r="D297" s="84" t="s">
        <v>76</v>
      </c>
      <c r="E297" s="84" t="s">
        <v>29</v>
      </c>
      <c r="F297" s="84" t="s">
        <v>30</v>
      </c>
      <c r="L297" s="84">
        <v>24.417101562935475</v>
      </c>
      <c r="M297" s="84">
        <v>25.09323440181517</v>
      </c>
      <c r="N297" s="84">
        <v>25.788090004108582</v>
      </c>
      <c r="O297" s="84">
        <v>26.502186820998205</v>
      </c>
      <c r="P297" s="84">
        <v>29.057439888106529</v>
      </c>
      <c r="Q297" s="84">
        <v>29.862068122603645</v>
      </c>
      <c r="R297" s="84">
        <v>30.68897728061787</v>
      </c>
      <c r="S297" s="84">
        <v>31.538784342179845</v>
      </c>
      <c r="T297" s="84">
        <v>35.516682418830321</v>
      </c>
      <c r="U297" s="84">
        <v>36.500173241831391</v>
      </c>
      <c r="V297" s="84">
        <v>37.510897864079844</v>
      </c>
      <c r="W297" s="84">
        <v>38.549610415460876</v>
      </c>
      <c r="X297" s="84">
        <v>16.97</v>
      </c>
      <c r="Y297" s="84">
        <v>19.97991549124756</v>
      </c>
      <c r="Z297" s="84">
        <v>23.143513437677917</v>
      </c>
      <c r="AA297" s="84">
        <v>25.788090004108582</v>
      </c>
      <c r="AB297" s="84">
        <v>26.502186820998205</v>
      </c>
      <c r="AC297" s="84">
        <v>29.057439888106529</v>
      </c>
      <c r="AD297" s="84">
        <v>29.862068122603645</v>
      </c>
      <c r="AE297" s="84">
        <v>30.68897728061787</v>
      </c>
      <c r="AF297" s="84">
        <v>31.538784342179845</v>
      </c>
      <c r="AG297" s="84">
        <v>35.516682418830321</v>
      </c>
      <c r="AH297" s="84">
        <v>36.500173241831391</v>
      </c>
      <c r="AI297" s="84">
        <v>37.510897864079844</v>
      </c>
      <c r="AJ297" s="84">
        <v>38.549610415460876</v>
      </c>
    </row>
    <row r="298" spans="1:38" x14ac:dyDescent="0.25">
      <c r="A298" s="84" t="s">
        <v>199</v>
      </c>
      <c r="B298" s="84" t="s">
        <v>200</v>
      </c>
      <c r="C298" s="84" t="s">
        <v>124</v>
      </c>
      <c r="D298" s="84" t="s">
        <v>76</v>
      </c>
      <c r="E298" s="84" t="s">
        <v>31</v>
      </c>
      <c r="L298" s="84">
        <v>11.219230736696131</v>
      </c>
      <c r="M298" s="84">
        <v>11.529901940176053</v>
      </c>
      <c r="N298" s="84">
        <v>11.849175925694855</v>
      </c>
      <c r="O298" s="84">
        <v>12.177290912495188</v>
      </c>
      <c r="P298" s="84">
        <v>13.561957872963864</v>
      </c>
      <c r="Q298" s="84">
        <v>13.937501426066548</v>
      </c>
      <c r="R298" s="84">
        <v>14.323444138464522</v>
      </c>
      <c r="S298" s="84">
        <v>14.720073972800618</v>
      </c>
      <c r="T298" s="84">
        <v>16.365067587214643</v>
      </c>
      <c r="U298" s="84">
        <v>16.818231922780082</v>
      </c>
      <c r="V298" s="84">
        <v>17.28394481116597</v>
      </c>
      <c r="W298" s="84">
        <v>17.76255373377262</v>
      </c>
      <c r="X298" s="84">
        <v>19.14</v>
      </c>
      <c r="Y298" s="84">
        <v>11.219230736696131</v>
      </c>
      <c r="Z298" s="84">
        <v>11.529901940176053</v>
      </c>
      <c r="AA298" s="84">
        <v>11.849175925694855</v>
      </c>
      <c r="AB298" s="84">
        <v>12.177290912495188</v>
      </c>
      <c r="AC298" s="84">
        <v>13.526352667406178</v>
      </c>
      <c r="AD298" s="84">
        <v>13.937501426066548</v>
      </c>
      <c r="AE298" s="84">
        <v>14.323444138464522</v>
      </c>
      <c r="AF298" s="84">
        <v>14.720073972800618</v>
      </c>
      <c r="AG298" s="84">
        <v>15.183469122838748</v>
      </c>
      <c r="AH298" s="84">
        <v>16.818231922780082</v>
      </c>
      <c r="AI298" s="84">
        <v>17.28394481116597</v>
      </c>
      <c r="AJ298" s="84">
        <v>17.76255373377262</v>
      </c>
      <c r="AL298" s="84">
        <v>0.41035176531213191</v>
      </c>
    </row>
    <row r="299" spans="1:38" x14ac:dyDescent="0.25">
      <c r="A299" s="84" t="s">
        <v>199</v>
      </c>
      <c r="B299" s="84" t="s">
        <v>200</v>
      </c>
      <c r="C299" s="84" t="s">
        <v>124</v>
      </c>
      <c r="D299" s="84" t="s">
        <v>76</v>
      </c>
      <c r="E299" s="84" t="s">
        <v>183</v>
      </c>
      <c r="L299" s="84">
        <v>1.1334338433258642</v>
      </c>
      <c r="M299" s="84">
        <v>1.1648197078681788</v>
      </c>
      <c r="N299" s="84">
        <v>1.1970746769452392</v>
      </c>
      <c r="O299" s="84">
        <v>1.2302228168908336</v>
      </c>
      <c r="P299" s="84">
        <v>1.4021946515637411</v>
      </c>
      <c r="Q299" s="84">
        <v>1.4410227593135514</v>
      </c>
      <c r="R299" s="84">
        <v>1.4809260544132414</v>
      </c>
      <c r="S299" s="84">
        <v>1.5219343098263771</v>
      </c>
      <c r="T299" s="84">
        <v>1.726449594065915</v>
      </c>
      <c r="U299" s="84">
        <v>1.7742566305485099</v>
      </c>
      <c r="V299" s="84">
        <v>1.8233874894844819</v>
      </c>
      <c r="W299" s="84">
        <v>1.8738788287806372</v>
      </c>
      <c r="Y299" s="84">
        <v>1.1334338433258642</v>
      </c>
      <c r="Z299" s="84">
        <v>1.1648197078681788</v>
      </c>
      <c r="AA299" s="84">
        <v>1.1970746769452392</v>
      </c>
      <c r="AB299" s="84">
        <v>1.2302228168908336</v>
      </c>
      <c r="AC299" s="84">
        <v>1.4021946515637411</v>
      </c>
      <c r="AD299" s="84">
        <v>1.4410227593135514</v>
      </c>
      <c r="AE299" s="84">
        <v>1.4809260544132414</v>
      </c>
      <c r="AF299" s="84">
        <v>1.5219343098263771</v>
      </c>
      <c r="AG299" s="84">
        <v>1.726449594065915</v>
      </c>
      <c r="AH299" s="84">
        <v>1.7742566305485099</v>
      </c>
      <c r="AI299" s="84">
        <v>1.8233874894844819</v>
      </c>
      <c r="AJ299" s="84">
        <v>1.8738788287806372</v>
      </c>
    </row>
    <row r="300" spans="1:38" x14ac:dyDescent="0.25">
      <c r="A300" s="84" t="s">
        <v>199</v>
      </c>
      <c r="B300" s="84" t="s">
        <v>200</v>
      </c>
      <c r="C300" s="84" t="s">
        <v>124</v>
      </c>
      <c r="D300" s="84" t="s">
        <v>76</v>
      </c>
      <c r="E300" s="84" t="s">
        <v>184</v>
      </c>
      <c r="L300" s="84">
        <v>20.630656997889883</v>
      </c>
      <c r="M300" s="84">
        <v>21.201939574078644</v>
      </c>
      <c r="N300" s="84">
        <v>21.789041509868529</v>
      </c>
      <c r="O300" s="84">
        <v>22.392400858420284</v>
      </c>
      <c r="P300" s="84">
        <v>24.949234371641463</v>
      </c>
      <c r="Q300" s="84">
        <v>25.640102475707486</v>
      </c>
      <c r="R300" s="84">
        <v>26.350101376739296</v>
      </c>
      <c r="S300" s="84">
        <v>27.07976082475777</v>
      </c>
      <c r="T300" s="84">
        <v>30.049308600287567</v>
      </c>
      <c r="U300" s="84">
        <v>30.881402625776879</v>
      </c>
      <c r="V300" s="84">
        <v>31.736538128741262</v>
      </c>
      <c r="W300" s="84">
        <v>32.615353149676118</v>
      </c>
      <c r="Y300" s="84">
        <v>20.630656997889883</v>
      </c>
      <c r="Z300" s="84">
        <v>21.201939574078644</v>
      </c>
      <c r="AA300" s="84">
        <v>21.789041509868529</v>
      </c>
      <c r="AB300" s="84">
        <v>22.392400858420284</v>
      </c>
      <c r="AC300" s="84">
        <v>24.949234371641463</v>
      </c>
      <c r="AD300" s="84">
        <v>25.640102475707486</v>
      </c>
      <c r="AE300" s="84">
        <v>26.350101376739296</v>
      </c>
      <c r="AF300" s="84">
        <v>27.07976082475777</v>
      </c>
      <c r="AG300" s="84">
        <v>30.049308600287567</v>
      </c>
      <c r="AH300" s="84">
        <v>30.881402625776879</v>
      </c>
      <c r="AI300" s="84">
        <v>31.736538128741262</v>
      </c>
      <c r="AJ300" s="84">
        <v>32.615353149676118</v>
      </c>
    </row>
    <row r="302" spans="1:38" x14ac:dyDescent="0.25">
      <c r="A302" s="84" t="s">
        <v>199</v>
      </c>
      <c r="B302" s="84" t="s">
        <v>200</v>
      </c>
      <c r="C302" s="84" t="s">
        <v>124</v>
      </c>
      <c r="D302" s="84" t="s">
        <v>76</v>
      </c>
      <c r="E302" s="84" t="s">
        <v>186</v>
      </c>
      <c r="L302" s="84">
        <v>0</v>
      </c>
      <c r="M302" s="84">
        <v>0</v>
      </c>
      <c r="N302" s="84">
        <v>0</v>
      </c>
      <c r="O302" s="84">
        <v>0</v>
      </c>
      <c r="P302" s="84">
        <v>0</v>
      </c>
      <c r="Q302" s="84">
        <v>0</v>
      </c>
      <c r="R302" s="84">
        <v>0</v>
      </c>
      <c r="S302" s="84">
        <v>0</v>
      </c>
      <c r="T302" s="84">
        <v>0</v>
      </c>
      <c r="U302" s="84">
        <v>0</v>
      </c>
      <c r="V302" s="84">
        <v>0</v>
      </c>
      <c r="W302" s="84">
        <v>0</v>
      </c>
    </row>
    <row r="303" spans="1:38" x14ac:dyDescent="0.25">
      <c r="A303" s="84" t="s">
        <v>199</v>
      </c>
      <c r="B303" s="84" t="s">
        <v>200</v>
      </c>
      <c r="C303" s="84" t="s">
        <v>124</v>
      </c>
      <c r="D303" s="84" t="s">
        <v>76</v>
      </c>
      <c r="E303" s="84" t="s">
        <v>187</v>
      </c>
      <c r="L303" s="84">
        <v>0</v>
      </c>
      <c r="M303" s="84">
        <v>0</v>
      </c>
      <c r="N303" s="84">
        <v>0</v>
      </c>
      <c r="O303" s="84">
        <v>0</v>
      </c>
      <c r="P303" s="84">
        <v>0</v>
      </c>
      <c r="Q303" s="84">
        <v>0</v>
      </c>
      <c r="R303" s="84">
        <v>0</v>
      </c>
      <c r="S303" s="84">
        <v>0</v>
      </c>
      <c r="T303" s="84">
        <v>0</v>
      </c>
      <c r="U303" s="84">
        <v>0</v>
      </c>
      <c r="V303" s="84">
        <v>0</v>
      </c>
      <c r="W303" s="84">
        <v>0</v>
      </c>
    </row>
    <row r="305" spans="1:38" x14ac:dyDescent="0.25">
      <c r="A305" s="84" t="s">
        <v>199</v>
      </c>
      <c r="C305" s="84" t="s">
        <v>124</v>
      </c>
      <c r="D305" s="84" t="s">
        <v>78</v>
      </c>
      <c r="E305" s="84" t="s">
        <v>79</v>
      </c>
    </row>
    <row r="306" spans="1:38" x14ac:dyDescent="0.25">
      <c r="A306" s="84" t="s">
        <v>199</v>
      </c>
      <c r="B306" s="84" t="s">
        <v>201</v>
      </c>
      <c r="C306" s="84" t="s">
        <v>124</v>
      </c>
      <c r="D306" s="84" t="s">
        <v>78</v>
      </c>
      <c r="E306" s="84" t="s">
        <v>29</v>
      </c>
      <c r="F306" s="84" t="s">
        <v>30</v>
      </c>
      <c r="L306" s="84">
        <v>22.155493063438986</v>
      </c>
      <c r="M306" s="84">
        <v>22.768999805144222</v>
      </c>
      <c r="N306" s="84">
        <v>23.399495133880226</v>
      </c>
      <c r="O306" s="84">
        <v>24.047449479830853</v>
      </c>
      <c r="P306" s="84">
        <v>26.636071481804379</v>
      </c>
      <c r="Q306" s="84">
        <v>27.373649714879054</v>
      </c>
      <c r="R306" s="84">
        <v>28.131652192958374</v>
      </c>
      <c r="S306" s="84">
        <v>28.91064448287349</v>
      </c>
      <c r="T306" s="84">
        <v>32.163220752365923</v>
      </c>
      <c r="U306" s="84">
        <v>33.053851022251116</v>
      </c>
      <c r="V306" s="84">
        <v>33.969143694068727</v>
      </c>
      <c r="W306" s="84">
        <v>34.9097816932589</v>
      </c>
      <c r="X306" s="84">
        <v>13.86</v>
      </c>
      <c r="Y306" s="84">
        <v>16.783796623965301</v>
      </c>
      <c r="Z306" s="84">
        <v>19.858890989511476</v>
      </c>
      <c r="AA306" s="84">
        <v>23.091420319363991</v>
      </c>
      <c r="AB306" s="84">
        <v>24.047449479830853</v>
      </c>
      <c r="AC306" s="84">
        <v>26.636071481804379</v>
      </c>
      <c r="AD306" s="84">
        <v>27.373649714879054</v>
      </c>
      <c r="AE306" s="84">
        <v>28.131652192958374</v>
      </c>
      <c r="AF306" s="84">
        <v>28.91064448287349</v>
      </c>
      <c r="AG306" s="84">
        <v>32.163220752365923</v>
      </c>
      <c r="AH306" s="84">
        <v>33.053851022251116</v>
      </c>
      <c r="AI306" s="84">
        <v>33.969143694068727</v>
      </c>
      <c r="AJ306" s="84">
        <v>34.9097816932589</v>
      </c>
    </row>
    <row r="307" spans="1:38" x14ac:dyDescent="0.25">
      <c r="A307" s="84" t="s">
        <v>199</v>
      </c>
      <c r="B307" s="84" t="s">
        <v>201</v>
      </c>
      <c r="C307" s="84" t="s">
        <v>124</v>
      </c>
      <c r="D307" s="84" t="s">
        <v>78</v>
      </c>
      <c r="E307" s="84" t="s">
        <v>31</v>
      </c>
      <c r="L307" s="84">
        <v>11.219230736696131</v>
      </c>
      <c r="M307" s="84">
        <v>11.529901940176053</v>
      </c>
      <c r="N307" s="84">
        <v>11.849175925694855</v>
      </c>
      <c r="O307" s="84">
        <v>12.177290912495188</v>
      </c>
      <c r="P307" s="84">
        <v>13.561957872963864</v>
      </c>
      <c r="Q307" s="84">
        <v>13.937501426066548</v>
      </c>
      <c r="R307" s="84">
        <v>14.323444138464522</v>
      </c>
      <c r="S307" s="84">
        <v>14.720073972800618</v>
      </c>
      <c r="T307" s="84">
        <v>16.365067587214643</v>
      </c>
      <c r="U307" s="84">
        <v>16.818231922780082</v>
      </c>
      <c r="V307" s="84">
        <v>17.28394481116597</v>
      </c>
      <c r="W307" s="84">
        <v>17.76255373377262</v>
      </c>
      <c r="X307" s="84">
        <v>20.69</v>
      </c>
      <c r="Y307" s="84">
        <v>11.219230736696131</v>
      </c>
      <c r="Z307" s="84">
        <v>11.529901940176053</v>
      </c>
      <c r="AA307" s="84">
        <v>11.849175925694851</v>
      </c>
      <c r="AB307" s="84">
        <v>12.177290912495188</v>
      </c>
      <c r="AC307" s="84">
        <v>13.425009713474482</v>
      </c>
      <c r="AD307" s="84">
        <v>13.937501426066548</v>
      </c>
      <c r="AE307" s="84">
        <v>14.323444138464522</v>
      </c>
      <c r="AF307" s="84">
        <v>14.720073972800618</v>
      </c>
      <c r="AG307" s="84">
        <v>15.83601522975794</v>
      </c>
      <c r="AH307" s="84">
        <v>16.818231922780082</v>
      </c>
      <c r="AI307" s="84">
        <v>17.28394481116597</v>
      </c>
      <c r="AJ307" s="84">
        <v>17.76255373377262</v>
      </c>
      <c r="AL307" s="84">
        <v>0.41035176531213191</v>
      </c>
    </row>
    <row r="308" spans="1:38" x14ac:dyDescent="0.25">
      <c r="A308" s="84" t="s">
        <v>199</v>
      </c>
      <c r="B308" s="84" t="s">
        <v>201</v>
      </c>
      <c r="C308" s="84" t="s">
        <v>124</v>
      </c>
      <c r="D308" s="84" t="s">
        <v>78</v>
      </c>
      <c r="E308" s="84" t="s">
        <v>183</v>
      </c>
      <c r="L308" s="84">
        <v>1.1334338433258642</v>
      </c>
      <c r="M308" s="84">
        <v>1.1648197078681788</v>
      </c>
      <c r="N308" s="84">
        <v>1.1970746769452392</v>
      </c>
      <c r="O308" s="84">
        <v>1.2302228168908336</v>
      </c>
      <c r="P308" s="84">
        <v>1.4021946515637411</v>
      </c>
      <c r="Q308" s="84">
        <v>1.4410227593135514</v>
      </c>
      <c r="R308" s="84">
        <v>1.4809260544132414</v>
      </c>
      <c r="S308" s="84">
        <v>1.5219343098263771</v>
      </c>
      <c r="T308" s="84">
        <v>1.726449594065915</v>
      </c>
      <c r="U308" s="84">
        <v>1.7742566305485099</v>
      </c>
      <c r="V308" s="84">
        <v>1.8233874894844819</v>
      </c>
      <c r="W308" s="84">
        <v>1.8738788287806372</v>
      </c>
      <c r="Y308" s="84">
        <v>1.1334338433258642</v>
      </c>
      <c r="Z308" s="84">
        <v>1.1648197078681788</v>
      </c>
      <c r="AA308" s="84">
        <v>1.1970746769452392</v>
      </c>
      <c r="AB308" s="84">
        <v>1.2302228168908336</v>
      </c>
      <c r="AC308" s="84">
        <v>1.4021946515637411</v>
      </c>
      <c r="AD308" s="84">
        <v>1.4410227593135514</v>
      </c>
      <c r="AE308" s="84">
        <v>1.4809260544132414</v>
      </c>
      <c r="AF308" s="84">
        <v>1.5219343098263771</v>
      </c>
      <c r="AG308" s="84">
        <v>1.726449594065915</v>
      </c>
      <c r="AH308" s="84">
        <v>1.7742566305485099</v>
      </c>
      <c r="AI308" s="84">
        <v>1.8233874894844819</v>
      </c>
      <c r="AJ308" s="84">
        <v>1.8738788287806372</v>
      </c>
    </row>
    <row r="309" spans="1:38" x14ac:dyDescent="0.25">
      <c r="A309" s="84" t="s">
        <v>199</v>
      </c>
      <c r="B309" s="84" t="s">
        <v>201</v>
      </c>
      <c r="C309" s="84" t="s">
        <v>124</v>
      </c>
      <c r="D309" s="84" t="s">
        <v>78</v>
      </c>
      <c r="E309" s="84" t="s">
        <v>184</v>
      </c>
      <c r="L309" s="84">
        <v>20.630656997889883</v>
      </c>
      <c r="M309" s="84">
        <v>21.201939574078644</v>
      </c>
      <c r="N309" s="84">
        <v>21.789041509868529</v>
      </c>
      <c r="O309" s="84">
        <v>22.392400858420284</v>
      </c>
      <c r="P309" s="84">
        <v>24.949234371641463</v>
      </c>
      <c r="Q309" s="84">
        <v>25.640102475707486</v>
      </c>
      <c r="R309" s="84">
        <v>26.350101376739296</v>
      </c>
      <c r="S309" s="84">
        <v>27.07976082475777</v>
      </c>
      <c r="T309" s="84">
        <v>30.049308600287567</v>
      </c>
      <c r="U309" s="84">
        <v>30.881402625776879</v>
      </c>
      <c r="V309" s="84">
        <v>31.736538128741262</v>
      </c>
      <c r="W309" s="84">
        <v>32.615353149676118</v>
      </c>
      <c r="Y309" s="84">
        <v>20.630656997889883</v>
      </c>
      <c r="Z309" s="84">
        <v>21.201939574078644</v>
      </c>
      <c r="AA309" s="84">
        <v>21.789041509868529</v>
      </c>
      <c r="AB309" s="84">
        <v>22.392400858420284</v>
      </c>
      <c r="AC309" s="84">
        <v>24.949234371641463</v>
      </c>
      <c r="AD309" s="84">
        <v>25.640102475707486</v>
      </c>
      <c r="AE309" s="84">
        <v>26.350101376739296</v>
      </c>
      <c r="AF309" s="84">
        <v>27.07976082475777</v>
      </c>
      <c r="AG309" s="84">
        <v>30.049308600287567</v>
      </c>
      <c r="AH309" s="84">
        <v>30.881402625776879</v>
      </c>
      <c r="AI309" s="84">
        <v>31.736538128741262</v>
      </c>
      <c r="AJ309" s="84">
        <v>32.615353149676118</v>
      </c>
    </row>
    <row r="311" spans="1:38" x14ac:dyDescent="0.25">
      <c r="A311" s="84" t="s">
        <v>199</v>
      </c>
      <c r="B311" s="84" t="s">
        <v>201</v>
      </c>
      <c r="C311" s="84" t="s">
        <v>124</v>
      </c>
      <c r="E311" s="84" t="s">
        <v>186</v>
      </c>
      <c r="L311" s="84">
        <v>0</v>
      </c>
      <c r="M311" s="84">
        <v>0</v>
      </c>
      <c r="N311" s="84">
        <v>0</v>
      </c>
      <c r="O311" s="84">
        <v>0</v>
      </c>
      <c r="P311" s="84">
        <v>0</v>
      </c>
      <c r="Q311" s="84">
        <v>0</v>
      </c>
      <c r="R311" s="84">
        <v>0</v>
      </c>
      <c r="S311" s="84">
        <v>0</v>
      </c>
      <c r="T311" s="84">
        <v>0</v>
      </c>
      <c r="U311" s="84">
        <v>0</v>
      </c>
      <c r="V311" s="84">
        <v>0</v>
      </c>
      <c r="W311" s="84">
        <v>0</v>
      </c>
    </row>
    <row r="312" spans="1:38" x14ac:dyDescent="0.25">
      <c r="A312" s="84" t="s">
        <v>199</v>
      </c>
      <c r="B312" s="84" t="s">
        <v>201</v>
      </c>
      <c r="C312" s="84" t="s">
        <v>124</v>
      </c>
      <c r="E312" s="84" t="s">
        <v>187</v>
      </c>
      <c r="L312" s="84">
        <v>0</v>
      </c>
      <c r="M312" s="84">
        <v>0</v>
      </c>
      <c r="N312" s="84">
        <v>0</v>
      </c>
      <c r="O312" s="84">
        <v>0</v>
      </c>
      <c r="P312" s="84">
        <v>0</v>
      </c>
      <c r="Q312" s="84">
        <v>0</v>
      </c>
      <c r="R312" s="84">
        <v>0</v>
      </c>
      <c r="S312" s="84">
        <v>0</v>
      </c>
      <c r="T312" s="84">
        <v>0</v>
      </c>
      <c r="U312" s="84">
        <v>0</v>
      </c>
      <c r="V312" s="84">
        <v>0</v>
      </c>
      <c r="W312" s="84">
        <v>0</v>
      </c>
    </row>
    <row r="314" spans="1:38" x14ac:dyDescent="0.25">
      <c r="A314" s="84" t="s">
        <v>202</v>
      </c>
      <c r="C314" s="84" t="s">
        <v>112</v>
      </c>
      <c r="D314" s="84">
        <v>10</v>
      </c>
      <c r="E314" s="84" t="s">
        <v>49</v>
      </c>
    </row>
    <row r="315" spans="1:38" x14ac:dyDescent="0.25">
      <c r="A315" s="84" t="s">
        <v>202</v>
      </c>
      <c r="B315" s="84" t="s">
        <v>203</v>
      </c>
      <c r="C315" s="84" t="s">
        <v>112</v>
      </c>
      <c r="D315" s="84">
        <v>10</v>
      </c>
      <c r="E315" s="84" t="s">
        <v>29</v>
      </c>
      <c r="F315" s="84" t="s">
        <v>30</v>
      </c>
      <c r="L315" s="84">
        <v>38.631923665829248</v>
      </c>
      <c r="M315" s="84">
        <v>39.701678491242696</v>
      </c>
      <c r="N315" s="84">
        <v>40.801055848435688</v>
      </c>
      <c r="O315" s="84">
        <v>41.930876013576345</v>
      </c>
      <c r="P315" s="84">
        <v>40.029140045519796</v>
      </c>
      <c r="Q315" s="84">
        <v>41.137585125585076</v>
      </c>
      <c r="R315" s="84">
        <v>42.276724107495959</v>
      </c>
      <c r="S315" s="84">
        <v>43.447406934679904</v>
      </c>
      <c r="T315" s="84">
        <v>47.885427107233113</v>
      </c>
      <c r="U315" s="84">
        <v>49.211420271799682</v>
      </c>
      <c r="V315" s="84">
        <v>50.574131452236493</v>
      </c>
      <c r="W315" s="84">
        <v>51.974577405436051</v>
      </c>
      <c r="X315" s="84">
        <v>35.869999999999997</v>
      </c>
      <c r="Y315" s="84">
        <v>38.631923665829248</v>
      </c>
      <c r="Z315" s="84">
        <v>39.701678491242696</v>
      </c>
      <c r="AA315" s="84">
        <v>40.801055848435688</v>
      </c>
      <c r="AB315" s="84">
        <v>41.930876013576345</v>
      </c>
      <c r="AC315" s="84">
        <v>40.029140045519796</v>
      </c>
      <c r="AD315" s="84">
        <v>41.137585125585076</v>
      </c>
      <c r="AE315" s="84">
        <v>42.276724107495959</v>
      </c>
      <c r="AF315" s="84">
        <v>43.447406934679904</v>
      </c>
      <c r="AG315" s="84">
        <v>47.81084839021397</v>
      </c>
      <c r="AH315" s="84">
        <v>49.211420271799682</v>
      </c>
      <c r="AI315" s="84">
        <v>50.574131452236493</v>
      </c>
      <c r="AJ315" s="84">
        <v>51.974577405436051</v>
      </c>
    </row>
    <row r="316" spans="1:38" x14ac:dyDescent="0.25">
      <c r="A316" s="84" t="s">
        <v>202</v>
      </c>
      <c r="B316" s="84" t="s">
        <v>203</v>
      </c>
      <c r="C316" s="84" t="s">
        <v>112</v>
      </c>
      <c r="D316" s="84">
        <v>10</v>
      </c>
      <c r="E316" s="84" t="s">
        <v>31</v>
      </c>
      <c r="L316" s="84">
        <v>5.4774049777534204</v>
      </c>
      <c r="M316" s="84">
        <v>5.6290795476345536</v>
      </c>
      <c r="N316" s="84">
        <v>5.7849541310699264</v>
      </c>
      <c r="O316" s="84">
        <v>5.9451450304421334</v>
      </c>
      <c r="P316" s="84">
        <v>6.6213059661040701</v>
      </c>
      <c r="Q316" s="84">
        <v>6.8046562457600634</v>
      </c>
      <c r="R316" s="84">
        <v>6.993083669596075</v>
      </c>
      <c r="S316" s="84">
        <v>7.1867288285786053</v>
      </c>
      <c r="T316" s="84">
        <v>7.9899592169968283</v>
      </c>
      <c r="U316" s="84">
        <v>8.2112088110158634</v>
      </c>
      <c r="V316" s="84">
        <v>8.4385850173897481</v>
      </c>
      <c r="W316" s="84">
        <v>8.6722574878600476</v>
      </c>
      <c r="X316" s="84">
        <v>4.3899999999999997</v>
      </c>
      <c r="Y316" s="84">
        <v>5.2829141466413896</v>
      </c>
      <c r="Z316" s="84">
        <v>5.6290795476345536</v>
      </c>
      <c r="AA316" s="84">
        <v>5.7849541310699264</v>
      </c>
      <c r="AB316" s="84">
        <v>5.9451450304421334</v>
      </c>
      <c r="AC316" s="84">
        <v>6.1097717686577031</v>
      </c>
      <c r="AD316" s="84">
        <v>6.8046562457600634</v>
      </c>
      <c r="AE316" s="84">
        <v>6.993083669596075</v>
      </c>
      <c r="AF316" s="84">
        <v>7.1867288285786053</v>
      </c>
      <c r="AG316" s="84">
        <v>7.385736206772151</v>
      </c>
      <c r="AH316" s="84">
        <v>8.2112088110158634</v>
      </c>
      <c r="AI316" s="84">
        <v>8.4385850173897481</v>
      </c>
      <c r="AJ316" s="84">
        <v>8.6722574878600476</v>
      </c>
      <c r="AL316" s="84">
        <v>0.3588041242246629</v>
      </c>
    </row>
    <row r="317" spans="1:38" x14ac:dyDescent="0.25">
      <c r="A317" s="84" t="s">
        <v>202</v>
      </c>
      <c r="B317" s="84" t="s">
        <v>203</v>
      </c>
      <c r="C317" s="84" t="s">
        <v>112</v>
      </c>
      <c r="D317" s="84">
        <v>10</v>
      </c>
      <c r="E317" s="84" t="s">
        <v>183</v>
      </c>
      <c r="L317" s="84">
        <v>5.0780457680225428</v>
      </c>
      <c r="M317" s="84">
        <v>5.218661700353592</v>
      </c>
      <c r="N317" s="84">
        <v>5.3631714220139628</v>
      </c>
      <c r="O317" s="84">
        <v>5.5116827557452872</v>
      </c>
      <c r="P317" s="84">
        <v>6.1438198099195445</v>
      </c>
      <c r="Q317" s="84">
        <v>6.313948042336448</v>
      </c>
      <c r="R317" s="84">
        <v>6.4887872878300312</v>
      </c>
      <c r="S317" s="84">
        <v>6.6684679988472135</v>
      </c>
      <c r="T317" s="84">
        <v>7.4180420740546582</v>
      </c>
      <c r="U317" s="84">
        <v>7.6234547367137306</v>
      </c>
      <c r="V317" s="84">
        <v>7.8345554719881187</v>
      </c>
      <c r="W317" s="84">
        <v>8.0515017880355888</v>
      </c>
      <c r="Y317" s="84">
        <v>5.0780457680225428</v>
      </c>
      <c r="Z317" s="84">
        <v>5.218661700353592</v>
      </c>
      <c r="AA317" s="84">
        <v>5.3631714220139628</v>
      </c>
      <c r="AB317" s="84">
        <v>5.5116827557452872</v>
      </c>
      <c r="AC317" s="84">
        <v>6.1438198099195445</v>
      </c>
      <c r="AD317" s="84">
        <v>6.313948042336448</v>
      </c>
      <c r="AE317" s="84">
        <v>6.4887872878300312</v>
      </c>
      <c r="AF317" s="84">
        <v>6.6684679988472135</v>
      </c>
      <c r="AG317" s="84">
        <v>7.4180420740546582</v>
      </c>
      <c r="AH317" s="84">
        <v>7.6234547367137306</v>
      </c>
      <c r="AI317" s="84">
        <v>7.8345554719881187</v>
      </c>
      <c r="AJ317" s="84">
        <v>8.0515017880355888</v>
      </c>
    </row>
    <row r="318" spans="1:38" x14ac:dyDescent="0.25">
      <c r="A318" s="84" t="s">
        <v>202</v>
      </c>
      <c r="B318" s="84" t="s">
        <v>203</v>
      </c>
      <c r="C318" s="84" t="s">
        <v>112</v>
      </c>
      <c r="D318" s="84">
        <v>10</v>
      </c>
      <c r="E318" s="84" t="s">
        <v>184</v>
      </c>
      <c r="L318" s="84">
        <v>0</v>
      </c>
      <c r="M318" s="84">
        <v>0</v>
      </c>
      <c r="N318" s="84">
        <v>0</v>
      </c>
      <c r="O318" s="84">
        <v>0</v>
      </c>
      <c r="P318" s="84">
        <v>0</v>
      </c>
      <c r="Q318" s="84">
        <v>0</v>
      </c>
      <c r="R318" s="84">
        <v>0</v>
      </c>
      <c r="S318" s="84">
        <v>0</v>
      </c>
      <c r="T318" s="84">
        <v>0</v>
      </c>
      <c r="U318" s="84">
        <v>0</v>
      </c>
      <c r="V318" s="84">
        <v>0</v>
      </c>
      <c r="W318" s="84">
        <v>0</v>
      </c>
      <c r="Y318" s="84">
        <v>0</v>
      </c>
      <c r="Z318" s="84">
        <v>0</v>
      </c>
      <c r="AA318" s="84">
        <v>0</v>
      </c>
      <c r="AB318" s="84">
        <v>0</v>
      </c>
      <c r="AC318" s="84">
        <v>0</v>
      </c>
      <c r="AD318" s="84">
        <v>0</v>
      </c>
      <c r="AE318" s="84">
        <v>0</v>
      </c>
      <c r="AF318" s="84">
        <v>0</v>
      </c>
      <c r="AG318" s="84">
        <v>0</v>
      </c>
      <c r="AH318" s="84">
        <v>0</v>
      </c>
      <c r="AI318" s="84">
        <v>0</v>
      </c>
      <c r="AJ318" s="84">
        <v>0</v>
      </c>
    </row>
    <row r="320" spans="1:38" x14ac:dyDescent="0.25">
      <c r="A320" s="84" t="s">
        <v>202</v>
      </c>
      <c r="B320" s="84" t="s">
        <v>203</v>
      </c>
      <c r="C320" s="84" t="s">
        <v>112</v>
      </c>
      <c r="D320" s="84">
        <v>10</v>
      </c>
      <c r="E320" s="84" t="s">
        <v>186</v>
      </c>
      <c r="L320" s="84">
        <v>0</v>
      </c>
      <c r="M320" s="84">
        <v>0</v>
      </c>
      <c r="N320" s="84">
        <v>0</v>
      </c>
      <c r="O320" s="84">
        <v>0</v>
      </c>
      <c r="P320" s="84">
        <v>0</v>
      </c>
      <c r="Q320" s="84">
        <v>0</v>
      </c>
      <c r="R320" s="84">
        <v>0</v>
      </c>
      <c r="S320" s="84">
        <v>0</v>
      </c>
      <c r="T320" s="84">
        <v>0</v>
      </c>
      <c r="U320" s="84">
        <v>0</v>
      </c>
      <c r="V320" s="84">
        <v>0</v>
      </c>
      <c r="W320" s="84">
        <v>0</v>
      </c>
    </row>
    <row r="321" spans="1:38" x14ac:dyDescent="0.25">
      <c r="A321" s="84" t="s">
        <v>202</v>
      </c>
      <c r="B321" s="84" t="s">
        <v>203</v>
      </c>
      <c r="C321" s="84" t="s">
        <v>112</v>
      </c>
      <c r="D321" s="84">
        <v>10</v>
      </c>
      <c r="E321" s="84" t="s">
        <v>187</v>
      </c>
      <c r="L321" s="84">
        <v>0</v>
      </c>
      <c r="M321" s="84">
        <v>0</v>
      </c>
      <c r="N321" s="84">
        <v>0</v>
      </c>
      <c r="O321" s="84">
        <v>0</v>
      </c>
      <c r="P321" s="84">
        <v>0</v>
      </c>
      <c r="Q321" s="84">
        <v>0</v>
      </c>
      <c r="R321" s="84">
        <v>0</v>
      </c>
      <c r="S321" s="84">
        <v>0</v>
      </c>
      <c r="T321" s="84">
        <v>0</v>
      </c>
      <c r="U321" s="84">
        <v>0</v>
      </c>
      <c r="V321" s="84">
        <v>0</v>
      </c>
      <c r="W321" s="84">
        <v>0</v>
      </c>
    </row>
    <row r="323" spans="1:38" x14ac:dyDescent="0.25">
      <c r="C323" s="84" t="s">
        <v>112</v>
      </c>
      <c r="D323" s="84">
        <v>10</v>
      </c>
      <c r="E323" s="84" t="s">
        <v>50</v>
      </c>
    </row>
    <row r="324" spans="1:38" x14ac:dyDescent="0.25">
      <c r="A324" s="84" t="s">
        <v>202</v>
      </c>
      <c r="B324" s="84" t="s">
        <v>204</v>
      </c>
      <c r="C324" s="84" t="s">
        <v>112</v>
      </c>
      <c r="D324" s="84">
        <v>10</v>
      </c>
      <c r="E324" s="84" t="s">
        <v>29</v>
      </c>
      <c r="F324" s="84" t="s">
        <v>45</v>
      </c>
      <c r="L324" s="84">
        <v>139.99928373056196</v>
      </c>
      <c r="M324" s="84">
        <v>143.8759974717849</v>
      </c>
      <c r="N324" s="84">
        <v>147.86006111531387</v>
      </c>
      <c r="O324" s="84">
        <v>151.95444728236731</v>
      </c>
      <c r="P324" s="84">
        <v>141.57600113382816</v>
      </c>
      <c r="Q324" s="84">
        <v>145.4963756843095</v>
      </c>
      <c r="R324" s="84">
        <v>149.52530914656239</v>
      </c>
      <c r="S324" s="84">
        <v>153.665807620431</v>
      </c>
      <c r="T324" s="84">
        <v>169.02543069500115</v>
      </c>
      <c r="U324" s="84">
        <v>173.70590613980798</v>
      </c>
      <c r="V324" s="84">
        <v>178.51598841537015</v>
      </c>
      <c r="W324" s="84">
        <v>183.45926645849053</v>
      </c>
      <c r="X324" s="84">
        <v>133.91</v>
      </c>
      <c r="Y324" s="84">
        <v>139.99928373056196</v>
      </c>
      <c r="Z324" s="84">
        <v>143.8759974717849</v>
      </c>
      <c r="AA324" s="84">
        <v>147.86006111531387</v>
      </c>
      <c r="AB324" s="84">
        <v>151.95444728236731</v>
      </c>
      <c r="AC324" s="84">
        <v>141.57600113382816</v>
      </c>
      <c r="AD324" s="84">
        <v>145.4963756843095</v>
      </c>
      <c r="AE324" s="84">
        <v>149.52530914656239</v>
      </c>
      <c r="AF324" s="84">
        <v>153.665807620431</v>
      </c>
      <c r="AG324" s="84">
        <v>161.08130175143737</v>
      </c>
      <c r="AH324" s="84">
        <v>168.78965085614732</v>
      </c>
      <c r="AI324" s="84">
        <v>176.80138768295555</v>
      </c>
      <c r="AJ324" s="84">
        <v>183.45926645849053</v>
      </c>
    </row>
    <row r="325" spans="1:38" x14ac:dyDescent="0.25">
      <c r="A325" s="84" t="s">
        <v>202</v>
      </c>
      <c r="B325" s="84" t="s">
        <v>204</v>
      </c>
      <c r="C325" s="84" t="s">
        <v>112</v>
      </c>
      <c r="D325" s="84">
        <v>10</v>
      </c>
      <c r="E325" s="84" t="s">
        <v>31</v>
      </c>
      <c r="L325" s="84">
        <v>5.4774049777534204</v>
      </c>
      <c r="M325" s="84">
        <v>5.6290795476345536</v>
      </c>
      <c r="N325" s="84">
        <v>5.7849541310699264</v>
      </c>
      <c r="O325" s="84">
        <v>5.9451450304421334</v>
      </c>
      <c r="P325" s="84">
        <v>6.6213059661040701</v>
      </c>
      <c r="Q325" s="84">
        <v>6.8046562457600634</v>
      </c>
      <c r="R325" s="84">
        <v>6.993083669596075</v>
      </c>
      <c r="S325" s="84">
        <v>7.1867288285786053</v>
      </c>
      <c r="T325" s="84">
        <v>7.9899592169968283</v>
      </c>
      <c r="U325" s="84">
        <v>8.2112088110158634</v>
      </c>
      <c r="V325" s="84">
        <v>8.4385850173897481</v>
      </c>
      <c r="W325" s="84">
        <v>8.6722574878600476</v>
      </c>
      <c r="X325" s="84">
        <v>4.3899999999999997</v>
      </c>
      <c r="Y325" s="84">
        <v>4.6703752228580706</v>
      </c>
      <c r="Z325" s="84">
        <v>5.6290795476345536</v>
      </c>
      <c r="AA325" s="84">
        <v>5.7849541310699264</v>
      </c>
      <c r="AB325" s="84">
        <v>5.9451450304421334</v>
      </c>
      <c r="AC325" s="84">
        <v>6.1097717686577031</v>
      </c>
      <c r="AD325" s="84">
        <v>6.8046562457600634</v>
      </c>
      <c r="AE325" s="84">
        <v>6.993083669596075</v>
      </c>
      <c r="AF325" s="84">
        <v>7.1867288285786053</v>
      </c>
      <c r="AG325" s="84">
        <v>7.385736206772151</v>
      </c>
      <c r="AH325" s="84">
        <v>7.5902542891428233</v>
      </c>
      <c r="AI325" s="84">
        <v>7.8004356723470805</v>
      </c>
      <c r="AJ325" s="84">
        <v>8.6722574878600476</v>
      </c>
      <c r="AL325" s="84">
        <v>0.3588041242246629</v>
      </c>
    </row>
    <row r="326" spans="1:38" x14ac:dyDescent="0.25">
      <c r="A326" s="84" t="s">
        <v>202</v>
      </c>
      <c r="B326" s="84" t="s">
        <v>204</v>
      </c>
      <c r="C326" s="84" t="s">
        <v>112</v>
      </c>
      <c r="D326" s="84">
        <v>10</v>
      </c>
      <c r="E326" s="84" t="s">
        <v>183</v>
      </c>
      <c r="L326" s="84">
        <v>21.008442860758993</v>
      </c>
      <c r="M326" s="84">
        <v>21.590186687939894</v>
      </c>
      <c r="N326" s="84">
        <v>22.188039556743064</v>
      </c>
      <c r="O326" s="84">
        <v>22.802447541900822</v>
      </c>
      <c r="P326" s="84">
        <v>25.417669182165774</v>
      </c>
      <c r="Q326" s="84">
        <v>26.121508693073579</v>
      </c>
      <c r="R326" s="84">
        <v>26.844838191578766</v>
      </c>
      <c r="S326" s="84">
        <v>27.588197374033513</v>
      </c>
      <c r="T326" s="84">
        <v>30.68926909498299</v>
      </c>
      <c r="U326" s="84">
        <v>31.539084237163159</v>
      </c>
      <c r="V326" s="84">
        <v>32.412431571447463</v>
      </c>
      <c r="W326" s="84">
        <v>33.30996272668758</v>
      </c>
      <c r="Y326" s="84">
        <v>21.008442860758993</v>
      </c>
      <c r="Z326" s="84">
        <v>21.590186687939894</v>
      </c>
      <c r="AA326" s="84">
        <v>22.188039556743064</v>
      </c>
      <c r="AB326" s="84">
        <v>22.802447541900822</v>
      </c>
      <c r="AC326" s="84">
        <v>25.417669182165774</v>
      </c>
      <c r="AD326" s="84">
        <v>26.121508693073579</v>
      </c>
      <c r="AE326" s="84">
        <v>26.844838191578766</v>
      </c>
      <c r="AF326" s="84">
        <v>27.588197374033513</v>
      </c>
      <c r="AG326" s="84">
        <v>30.68926909498299</v>
      </c>
      <c r="AH326" s="84">
        <v>31.539084237163159</v>
      </c>
      <c r="AI326" s="84">
        <v>32.412431571447463</v>
      </c>
      <c r="AJ326" s="84">
        <v>33.30996272668758</v>
      </c>
    </row>
    <row r="327" spans="1:38" x14ac:dyDescent="0.25">
      <c r="A327" s="84" t="s">
        <v>202</v>
      </c>
      <c r="B327" s="84" t="s">
        <v>204</v>
      </c>
      <c r="C327" s="84" t="s">
        <v>112</v>
      </c>
      <c r="D327" s="84">
        <v>10</v>
      </c>
      <c r="E327" s="84" t="s">
        <v>184</v>
      </c>
      <c r="L327" s="84">
        <v>0</v>
      </c>
      <c r="M327" s="84">
        <v>0</v>
      </c>
      <c r="N327" s="84">
        <v>0</v>
      </c>
      <c r="O327" s="84">
        <v>0</v>
      </c>
      <c r="P327" s="84">
        <v>0</v>
      </c>
      <c r="Q327" s="84">
        <v>0</v>
      </c>
      <c r="R327" s="84">
        <v>0</v>
      </c>
      <c r="S327" s="84">
        <v>0</v>
      </c>
      <c r="T327" s="84">
        <v>0</v>
      </c>
      <c r="U327" s="84">
        <v>0</v>
      </c>
      <c r="V327" s="84">
        <v>0</v>
      </c>
      <c r="W327" s="84">
        <v>0</v>
      </c>
      <c r="Y327" s="84">
        <v>0</v>
      </c>
      <c r="Z327" s="84">
        <v>0</v>
      </c>
      <c r="AA327" s="84">
        <v>0</v>
      </c>
      <c r="AB327" s="84">
        <v>0</v>
      </c>
      <c r="AC327" s="84">
        <v>0</v>
      </c>
      <c r="AD327" s="84">
        <v>0</v>
      </c>
      <c r="AE327" s="84">
        <v>0</v>
      </c>
      <c r="AF327" s="84">
        <v>0</v>
      </c>
      <c r="AG327" s="84">
        <v>0</v>
      </c>
      <c r="AH327" s="84">
        <v>0</v>
      </c>
      <c r="AI327" s="84">
        <v>0</v>
      </c>
      <c r="AJ327" s="84">
        <v>0</v>
      </c>
    </row>
    <row r="329" spans="1:38" x14ac:dyDescent="0.25">
      <c r="A329" s="84" t="s">
        <v>202</v>
      </c>
      <c r="B329" s="84" t="s">
        <v>203</v>
      </c>
      <c r="C329" s="84" t="s">
        <v>112</v>
      </c>
      <c r="D329" s="84">
        <v>10</v>
      </c>
      <c r="E329" s="84" t="s">
        <v>186</v>
      </c>
      <c r="L329" s="84">
        <v>0</v>
      </c>
      <c r="M329" s="84">
        <v>0</v>
      </c>
      <c r="N329" s="84">
        <v>0</v>
      </c>
      <c r="O329" s="84">
        <v>0</v>
      </c>
      <c r="P329" s="84">
        <v>0</v>
      </c>
      <c r="Q329" s="84">
        <v>0</v>
      </c>
      <c r="R329" s="84">
        <v>0</v>
      </c>
      <c r="S329" s="84">
        <v>0</v>
      </c>
      <c r="T329" s="84">
        <v>0</v>
      </c>
      <c r="U329" s="84">
        <v>0</v>
      </c>
      <c r="V329" s="84">
        <v>0</v>
      </c>
      <c r="W329" s="84">
        <v>0</v>
      </c>
    </row>
    <row r="330" spans="1:38" x14ac:dyDescent="0.25">
      <c r="A330" s="84" t="s">
        <v>202</v>
      </c>
      <c r="B330" s="84" t="s">
        <v>203</v>
      </c>
      <c r="C330" s="84" t="s">
        <v>112</v>
      </c>
      <c r="D330" s="84">
        <v>10</v>
      </c>
      <c r="E330" s="84" t="s">
        <v>187</v>
      </c>
      <c r="L330" s="84">
        <v>0</v>
      </c>
      <c r="M330" s="84">
        <v>0</v>
      </c>
      <c r="N330" s="84">
        <v>0</v>
      </c>
      <c r="O330" s="84">
        <v>0</v>
      </c>
      <c r="P330" s="84">
        <v>0</v>
      </c>
      <c r="Q330" s="84">
        <v>0</v>
      </c>
      <c r="R330" s="84">
        <v>0</v>
      </c>
      <c r="S330" s="84">
        <v>0</v>
      </c>
      <c r="T330" s="84">
        <v>0</v>
      </c>
      <c r="U330" s="84">
        <v>0</v>
      </c>
      <c r="V330" s="84">
        <v>0</v>
      </c>
      <c r="W330" s="84">
        <v>0</v>
      </c>
    </row>
    <row r="332" spans="1:38" x14ac:dyDescent="0.25">
      <c r="C332" s="84" t="s">
        <v>112</v>
      </c>
      <c r="E332" s="84" t="s">
        <v>51</v>
      </c>
    </row>
    <row r="333" spans="1:38" x14ac:dyDescent="0.25">
      <c r="A333" s="84" t="s">
        <v>202</v>
      </c>
      <c r="B333" s="84" t="s">
        <v>205</v>
      </c>
      <c r="C333" s="84" t="s">
        <v>112</v>
      </c>
      <c r="D333" s="84">
        <v>10</v>
      </c>
      <c r="E333" s="84" t="s">
        <v>29</v>
      </c>
      <c r="F333" s="84" t="s">
        <v>30</v>
      </c>
      <c r="L333" s="84">
        <v>38.631923665829248</v>
      </c>
      <c r="M333" s="84">
        <v>39.701678491242696</v>
      </c>
      <c r="N333" s="84">
        <v>40.801055848435688</v>
      </c>
      <c r="O333" s="84">
        <v>41.930876013576345</v>
      </c>
      <c r="P333" s="84">
        <v>40.029140045519796</v>
      </c>
      <c r="Q333" s="84">
        <v>41.137585125585076</v>
      </c>
      <c r="R333" s="84">
        <v>42.276724107495959</v>
      </c>
      <c r="S333" s="84">
        <v>43.447406934679904</v>
      </c>
      <c r="T333" s="84">
        <v>47.885427107233113</v>
      </c>
      <c r="U333" s="84">
        <v>49.211420271799682</v>
      </c>
      <c r="V333" s="84">
        <v>50.574131452236493</v>
      </c>
      <c r="W333" s="84">
        <v>51.974577405436051</v>
      </c>
      <c r="X333" s="84">
        <v>35.869999999999997</v>
      </c>
      <c r="Y333" s="84">
        <v>38.631923665829248</v>
      </c>
      <c r="Z333" s="84">
        <v>39.701678491242696</v>
      </c>
      <c r="AA333" s="84">
        <v>40.801055848435688</v>
      </c>
      <c r="AB333" s="84">
        <v>41.930876013576345</v>
      </c>
      <c r="AC333" s="84">
        <v>40.029140045519796</v>
      </c>
      <c r="AD333" s="84">
        <v>41.137585125585076</v>
      </c>
      <c r="AE333" s="84">
        <v>42.276724107495959</v>
      </c>
      <c r="AF333" s="84">
        <v>43.447406934679904</v>
      </c>
      <c r="AG333" s="84">
        <v>47.81084839021397</v>
      </c>
      <c r="AH333" s="84">
        <v>49.211420271799682</v>
      </c>
      <c r="AI333" s="84">
        <v>50.574131452236493</v>
      </c>
      <c r="AJ333" s="84">
        <v>51.974577405436051</v>
      </c>
    </row>
    <row r="334" spans="1:38" x14ac:dyDescent="0.25">
      <c r="A334" s="84" t="s">
        <v>202</v>
      </c>
      <c r="B334" s="84" t="s">
        <v>205</v>
      </c>
      <c r="C334" s="84" t="s">
        <v>112</v>
      </c>
      <c r="D334" s="84">
        <v>10</v>
      </c>
      <c r="E334" s="84" t="s">
        <v>31</v>
      </c>
      <c r="L334" s="84">
        <v>5.4774049777534204</v>
      </c>
      <c r="M334" s="84">
        <v>5.6290795476345536</v>
      </c>
      <c r="N334" s="84">
        <v>5.7849541310699264</v>
      </c>
      <c r="O334" s="84">
        <v>5.9451450304421334</v>
      </c>
      <c r="P334" s="84">
        <v>6.6213059661040701</v>
      </c>
      <c r="Q334" s="84">
        <v>6.8046562457600634</v>
      </c>
      <c r="R334" s="84">
        <v>6.993083669596075</v>
      </c>
      <c r="S334" s="84">
        <v>7.1867288285786053</v>
      </c>
      <c r="T334" s="84">
        <v>7.9899592169968283</v>
      </c>
      <c r="U334" s="84">
        <v>8.2112088110158634</v>
      </c>
      <c r="V334" s="84">
        <v>8.4385850173897481</v>
      </c>
      <c r="W334" s="84">
        <v>8.6722574878600476</v>
      </c>
      <c r="X334" s="84">
        <v>4.3899999999999997</v>
      </c>
      <c r="Y334" s="84">
        <v>5.2829141466413896</v>
      </c>
      <c r="Z334" s="84">
        <v>5.6290795476345536</v>
      </c>
      <c r="AA334" s="84">
        <v>5.7849541310699264</v>
      </c>
      <c r="AB334" s="84">
        <v>5.9451450304421334</v>
      </c>
      <c r="AC334" s="84">
        <v>6.1097717686577031</v>
      </c>
      <c r="AD334" s="84">
        <v>6.8046562457600634</v>
      </c>
      <c r="AE334" s="84">
        <v>6.993083669596075</v>
      </c>
      <c r="AF334" s="84">
        <v>7.1867288285786053</v>
      </c>
      <c r="AG334" s="84">
        <v>7.385736206772151</v>
      </c>
      <c r="AH334" s="84">
        <v>8.2112088110158634</v>
      </c>
      <c r="AI334" s="84">
        <v>8.4385850173897481</v>
      </c>
      <c r="AJ334" s="84">
        <v>8.6722574878600476</v>
      </c>
      <c r="AL334" s="84">
        <v>0.3588041242246629</v>
      </c>
    </row>
    <row r="335" spans="1:38" x14ac:dyDescent="0.25">
      <c r="A335" s="84" t="s">
        <v>202</v>
      </c>
      <c r="B335" s="84" t="s">
        <v>205</v>
      </c>
      <c r="C335" s="84" t="s">
        <v>112</v>
      </c>
      <c r="D335" s="84">
        <v>10</v>
      </c>
      <c r="E335" s="84" t="s">
        <v>183</v>
      </c>
      <c r="L335" s="84">
        <v>5.0780457680225428</v>
      </c>
      <c r="M335" s="84">
        <v>5.218661700353592</v>
      </c>
      <c r="N335" s="84">
        <v>5.3631714220139628</v>
      </c>
      <c r="O335" s="84">
        <v>5.5116827557452872</v>
      </c>
      <c r="P335" s="84">
        <v>6.1438198099195445</v>
      </c>
      <c r="Q335" s="84">
        <v>6.313948042336448</v>
      </c>
      <c r="R335" s="84">
        <v>6.4887872878300312</v>
      </c>
      <c r="S335" s="84">
        <v>6.6684679988472135</v>
      </c>
      <c r="T335" s="84">
        <v>7.4180420740546582</v>
      </c>
      <c r="U335" s="84">
        <v>7.6234547367137306</v>
      </c>
      <c r="V335" s="84">
        <v>7.8345554719881187</v>
      </c>
      <c r="W335" s="84">
        <v>8.0515017880355888</v>
      </c>
      <c r="Y335" s="84">
        <v>5.0780457680225428</v>
      </c>
      <c r="Z335" s="84">
        <v>5.218661700353592</v>
      </c>
      <c r="AA335" s="84">
        <v>5.3631714220139628</v>
      </c>
      <c r="AB335" s="84">
        <v>5.5116827557452872</v>
      </c>
      <c r="AC335" s="84">
        <v>6.1438198099195445</v>
      </c>
      <c r="AD335" s="84">
        <v>6.313948042336448</v>
      </c>
      <c r="AE335" s="84">
        <v>6.4887872878300312</v>
      </c>
      <c r="AF335" s="84">
        <v>6.6684679988472135</v>
      </c>
      <c r="AG335" s="84">
        <v>7.4180420740546582</v>
      </c>
      <c r="AH335" s="84">
        <v>7.6234547367137306</v>
      </c>
      <c r="AI335" s="84">
        <v>7.8345554719881187</v>
      </c>
      <c r="AJ335" s="84">
        <v>8.0515017880355888</v>
      </c>
    </row>
    <row r="336" spans="1:38" x14ac:dyDescent="0.25">
      <c r="A336" s="84" t="s">
        <v>202</v>
      </c>
      <c r="B336" s="84" t="s">
        <v>205</v>
      </c>
      <c r="C336" s="84" t="s">
        <v>112</v>
      </c>
      <c r="D336" s="84">
        <v>10</v>
      </c>
      <c r="E336" s="84" t="s">
        <v>184</v>
      </c>
      <c r="L336" s="84">
        <v>0</v>
      </c>
      <c r="M336" s="84">
        <v>0</v>
      </c>
      <c r="N336" s="84">
        <v>0</v>
      </c>
      <c r="O336" s="84">
        <v>0</v>
      </c>
      <c r="P336" s="84">
        <v>0</v>
      </c>
      <c r="Q336" s="84">
        <v>0</v>
      </c>
      <c r="R336" s="84">
        <v>0</v>
      </c>
      <c r="S336" s="84">
        <v>0</v>
      </c>
      <c r="T336" s="84">
        <v>0</v>
      </c>
      <c r="U336" s="84">
        <v>0</v>
      </c>
      <c r="V336" s="84">
        <v>0</v>
      </c>
      <c r="W336" s="84">
        <v>0</v>
      </c>
      <c r="Y336" s="84">
        <v>0</v>
      </c>
      <c r="Z336" s="84">
        <v>0</v>
      </c>
      <c r="AA336" s="84">
        <v>0</v>
      </c>
      <c r="AB336" s="84">
        <v>0</v>
      </c>
      <c r="AC336" s="84">
        <v>0</v>
      </c>
      <c r="AD336" s="84">
        <v>0</v>
      </c>
      <c r="AE336" s="84">
        <v>0</v>
      </c>
      <c r="AF336" s="84">
        <v>0</v>
      </c>
      <c r="AG336" s="84">
        <v>0</v>
      </c>
      <c r="AH336" s="84">
        <v>0</v>
      </c>
      <c r="AI336" s="84">
        <v>0</v>
      </c>
      <c r="AJ336" s="84">
        <v>0</v>
      </c>
    </row>
    <row r="338" spans="1:23" x14ac:dyDescent="0.25">
      <c r="A338" s="84" t="s">
        <v>202</v>
      </c>
      <c r="B338" s="84" t="s">
        <v>205</v>
      </c>
      <c r="C338" s="84" t="s">
        <v>112</v>
      </c>
      <c r="E338" s="84" t="s">
        <v>186</v>
      </c>
      <c r="L338" s="84">
        <v>0</v>
      </c>
      <c r="M338" s="84">
        <v>0</v>
      </c>
      <c r="N338" s="84">
        <v>0</v>
      </c>
      <c r="O338" s="84">
        <v>0</v>
      </c>
      <c r="P338" s="84">
        <v>0</v>
      </c>
      <c r="Q338" s="84">
        <v>0</v>
      </c>
      <c r="R338" s="84">
        <v>0</v>
      </c>
      <c r="S338" s="84">
        <v>0</v>
      </c>
      <c r="T338" s="84">
        <v>0</v>
      </c>
      <c r="U338" s="84">
        <v>0</v>
      </c>
      <c r="V338" s="84">
        <v>0</v>
      </c>
      <c r="W338" s="84">
        <v>0</v>
      </c>
    </row>
    <row r="339" spans="1:23" x14ac:dyDescent="0.25">
      <c r="A339" s="84" t="s">
        <v>202</v>
      </c>
      <c r="B339" s="84" t="s">
        <v>205</v>
      </c>
      <c r="C339" s="84" t="s">
        <v>112</v>
      </c>
      <c r="E339" s="84" t="s">
        <v>187</v>
      </c>
      <c r="L339" s="84">
        <v>0</v>
      </c>
      <c r="M339" s="84">
        <v>0</v>
      </c>
      <c r="N339" s="84">
        <v>0</v>
      </c>
      <c r="O339" s="84">
        <v>0</v>
      </c>
      <c r="P339" s="84">
        <v>0</v>
      </c>
      <c r="Q339" s="84">
        <v>0</v>
      </c>
      <c r="R339" s="84">
        <v>0</v>
      </c>
      <c r="S339" s="84">
        <v>0</v>
      </c>
      <c r="T339" s="84">
        <v>0</v>
      </c>
      <c r="U339" s="84">
        <v>0</v>
      </c>
      <c r="V339" s="84">
        <v>0</v>
      </c>
      <c r="W339" s="84">
        <v>0</v>
      </c>
    </row>
  </sheetData>
  <conditionalFormatting sqref="X8:X112">
    <cfRule type="cellIs" dxfId="219" priority="57" operator="equal">
      <formula>"Yes"</formula>
    </cfRule>
  </conditionalFormatting>
  <conditionalFormatting sqref="AK8:AN9 AK11:AN12 AK14:AN15 AK17:AN18 AK20:AN21 AK23:AN24 AK26:AN27 AL29:AL30 AK32:AN33 AK35:AN36 AL38 AK39:AN40 AL42:AL44 AK49:AN50 AK52:AN53 AK55:AN56 AK58:AN59 AK61:AN62 AK64:AN65 AL67 AK69:AN70 AL73:AL74 AL76:AL77 AL79:AL80 AK82:AN83 AK85:AN86 AL88:AL89 AK90:AN90 AK92:AN93 AK98:AN99 AL101:AL102 AK104:AN105 AK107:AN108 AK110:AN111 AK112 AM112:AN112 X114:X119 AK114:AN119 X121:X126 AK121:AN126 AL128:AL129 X142:X147 AK142:AN147 X149:X154 AK149:AN154 X156:X161 AK156:AN161 X163:X168 AK163:AN168 X170:X175 AK170:AN175 X177:X182 AK177:AN182 X184:X189 AK184:AN189">
    <cfRule type="cellIs" dxfId="218" priority="176" operator="equal">
      <formula>"Yes"</formula>
    </cfRule>
  </conditionalFormatting>
  <conditionalFormatting sqref="AK46:AN47">
    <cfRule type="cellIs" dxfId="217" priority="62" operator="equal">
      <formula>"Yes"</formula>
    </cfRule>
  </conditionalFormatting>
  <conditionalFormatting sqref="AK72:AN72">
    <cfRule type="cellIs" dxfId="216" priority="61" operator="equal">
      <formula>"Yes"</formula>
    </cfRule>
  </conditionalFormatting>
  <conditionalFormatting sqref="AT117">
    <cfRule type="cellIs" dxfId="215" priority="65" operator="equal">
      <formula>"Yes"</formula>
    </cfRule>
  </conditionalFormatting>
  <conditionalFormatting sqref="AT124">
    <cfRule type="cellIs" dxfId="214" priority="66" operator="equal">
      <formula>"Yes"</formula>
    </cfRule>
  </conditionalFormatting>
  <conditionalFormatting sqref="AT131">
    <cfRule type="cellIs" dxfId="213" priority="64" operator="equal">
      <formula>"Yes"</formula>
    </cfRule>
  </conditionalFormatting>
  <conditionalFormatting sqref="AT138">
    <cfRule type="cellIs" dxfId="212" priority="67" operator="equal">
      <formula>"Yes"</formula>
    </cfRule>
  </conditionalFormatting>
  <conditionalFormatting sqref="AT145">
    <cfRule type="cellIs" dxfId="211" priority="68" operator="equal">
      <formula>"Yes"</formula>
    </cfRule>
  </conditionalFormatting>
  <conditionalFormatting sqref="AT152">
    <cfRule type="cellIs" dxfId="210" priority="69" operator="equal">
      <formula>"Yes"</formula>
    </cfRule>
  </conditionalFormatting>
  <conditionalFormatting sqref="AT159">
    <cfRule type="cellIs" dxfId="209" priority="70" operator="equal">
      <formula>"Yes"</formula>
    </cfRule>
  </conditionalFormatting>
  <conditionalFormatting sqref="AT166">
    <cfRule type="cellIs" dxfId="208" priority="71" operator="equal">
      <formula>"Yes"</formula>
    </cfRule>
  </conditionalFormatting>
  <conditionalFormatting sqref="AT173">
    <cfRule type="cellIs" dxfId="207" priority="72" operator="equal">
      <formula>"Yes"</formula>
    </cfRule>
  </conditionalFormatting>
  <conditionalFormatting sqref="AT180">
    <cfRule type="cellIs" dxfId="206" priority="73" operator="equal">
      <formula>"Yes"</formula>
    </cfRule>
  </conditionalFormatting>
  <conditionalFormatting sqref="AT187">
    <cfRule type="cellIs" dxfId="205" priority="74" operator="equal">
      <formula>"Yes"</formula>
    </cfRule>
  </conditionalFormatting>
  <conditionalFormatting sqref="AT8:AW8">
    <cfRule type="cellIs" dxfId="204" priority="175" operator="equal">
      <formula>"Yes"</formula>
    </cfRule>
  </conditionalFormatting>
  <conditionalFormatting sqref="AT11:AW11">
    <cfRule type="cellIs" dxfId="203" priority="173" operator="equal">
      <formula>"Yes"</formula>
    </cfRule>
  </conditionalFormatting>
  <conditionalFormatting sqref="AT14:AW14">
    <cfRule type="cellIs" dxfId="202" priority="171" operator="equal">
      <formula>"Yes"</formula>
    </cfRule>
  </conditionalFormatting>
  <conditionalFormatting sqref="AT17:AW17">
    <cfRule type="cellIs" dxfId="201" priority="169" operator="equal">
      <formula>"Yes"</formula>
    </cfRule>
  </conditionalFormatting>
  <conditionalFormatting sqref="AT20:AW20">
    <cfRule type="cellIs" dxfId="200" priority="167" operator="equal">
      <formula>"Yes"</formula>
    </cfRule>
  </conditionalFormatting>
  <conditionalFormatting sqref="AT23:AW23">
    <cfRule type="cellIs" dxfId="199" priority="165" operator="equal">
      <formula>"Yes"</formula>
    </cfRule>
  </conditionalFormatting>
  <conditionalFormatting sqref="AT26:AW26">
    <cfRule type="cellIs" dxfId="198" priority="163" operator="equal">
      <formula>"Yes"</formula>
    </cfRule>
  </conditionalFormatting>
  <conditionalFormatting sqref="AT29:AW29">
    <cfRule type="cellIs" dxfId="197" priority="161" operator="equal">
      <formula>"Yes"</formula>
    </cfRule>
  </conditionalFormatting>
  <conditionalFormatting sqref="AT32:AW32">
    <cfRule type="cellIs" dxfId="196" priority="159" operator="equal">
      <formula>"Yes"</formula>
    </cfRule>
  </conditionalFormatting>
  <conditionalFormatting sqref="AT35:AW35">
    <cfRule type="cellIs" dxfId="195" priority="157" operator="equal">
      <formula>"Yes"</formula>
    </cfRule>
  </conditionalFormatting>
  <conditionalFormatting sqref="AT38:AW39">
    <cfRule type="cellIs" dxfId="194" priority="151" operator="equal">
      <formula>"Yes"</formula>
    </cfRule>
  </conditionalFormatting>
  <conditionalFormatting sqref="AT42:AW43">
    <cfRule type="cellIs" dxfId="193" priority="149" operator="equal">
      <formula>"Yes"</formula>
    </cfRule>
  </conditionalFormatting>
  <conditionalFormatting sqref="AT46:AW46">
    <cfRule type="cellIs" dxfId="192" priority="147" operator="equal">
      <formula>"Yes"</formula>
    </cfRule>
  </conditionalFormatting>
  <conditionalFormatting sqref="AT49:AW49">
    <cfRule type="cellIs" dxfId="191" priority="145" operator="equal">
      <formula>"Yes"</formula>
    </cfRule>
  </conditionalFormatting>
  <conditionalFormatting sqref="AT52:AW52">
    <cfRule type="cellIs" dxfId="190" priority="143" operator="equal">
      <formula>"Yes"</formula>
    </cfRule>
  </conditionalFormatting>
  <conditionalFormatting sqref="AT55:AW55">
    <cfRule type="cellIs" dxfId="189" priority="141" operator="equal">
      <formula>"Yes"</formula>
    </cfRule>
  </conditionalFormatting>
  <conditionalFormatting sqref="AT58:AW58">
    <cfRule type="cellIs" dxfId="188" priority="139" operator="equal">
      <formula>"Yes"</formula>
    </cfRule>
  </conditionalFormatting>
  <conditionalFormatting sqref="AT61:AW61">
    <cfRule type="cellIs" dxfId="187" priority="137" operator="equal">
      <formula>"Yes"</formula>
    </cfRule>
  </conditionalFormatting>
  <conditionalFormatting sqref="AT64:AW64">
    <cfRule type="cellIs" dxfId="186" priority="135" operator="equal">
      <formula>"Yes"</formula>
    </cfRule>
  </conditionalFormatting>
  <conditionalFormatting sqref="AT69:AW69">
    <cfRule type="cellIs" dxfId="185" priority="133" operator="equal">
      <formula>"Yes"</formula>
    </cfRule>
  </conditionalFormatting>
  <conditionalFormatting sqref="AT72:AW73">
    <cfRule type="cellIs" dxfId="184" priority="59" operator="equal">
      <formula>"Yes"</formula>
    </cfRule>
  </conditionalFormatting>
  <conditionalFormatting sqref="AT82:AW82">
    <cfRule type="cellIs" dxfId="183" priority="125" operator="equal">
      <formula>"Yes"</formula>
    </cfRule>
  </conditionalFormatting>
  <conditionalFormatting sqref="AT85:AW85">
    <cfRule type="cellIs" dxfId="182" priority="123" operator="equal">
      <formula>"Yes"</formula>
    </cfRule>
  </conditionalFormatting>
  <conditionalFormatting sqref="AT88:AW88">
    <cfRule type="cellIs" dxfId="181" priority="121" operator="equal">
      <formula>"Yes"</formula>
    </cfRule>
  </conditionalFormatting>
  <conditionalFormatting sqref="AT92:AW92">
    <cfRule type="cellIs" dxfId="180" priority="119" operator="equal">
      <formula>"Yes"</formula>
    </cfRule>
  </conditionalFormatting>
  <conditionalFormatting sqref="AT98:AW98">
    <cfRule type="cellIs" dxfId="179" priority="115" operator="equal">
      <formula>"Yes"</formula>
    </cfRule>
  </conditionalFormatting>
  <conditionalFormatting sqref="AT104:AW104">
    <cfRule type="cellIs" dxfId="178" priority="111" operator="equal">
      <formula>"Yes"</formula>
    </cfRule>
  </conditionalFormatting>
  <conditionalFormatting sqref="AT107:AW107">
    <cfRule type="cellIs" dxfId="177" priority="109" operator="equal">
      <formula>"Yes"</formula>
    </cfRule>
  </conditionalFormatting>
  <conditionalFormatting sqref="AT110:AW110">
    <cfRule type="cellIs" dxfId="176" priority="107" operator="equal">
      <formula>"Yes"</formula>
    </cfRule>
  </conditionalFormatting>
  <conditionalFormatting sqref="AT114:AW114">
    <cfRule type="cellIs" dxfId="175" priority="105" operator="equal">
      <formula>"Yes"</formula>
    </cfRule>
  </conditionalFormatting>
  <conditionalFormatting sqref="AT116:AW116">
    <cfRule type="cellIs" dxfId="174" priority="84" operator="equal">
      <formula>"Yes"</formula>
    </cfRule>
  </conditionalFormatting>
  <conditionalFormatting sqref="AT121:AW121">
    <cfRule type="cellIs" dxfId="173" priority="103" operator="equal">
      <formula>"Yes"</formula>
    </cfRule>
  </conditionalFormatting>
  <conditionalFormatting sqref="AT123:AW123">
    <cfRule type="cellIs" dxfId="172" priority="83" operator="equal">
      <formula>"Yes"</formula>
    </cfRule>
  </conditionalFormatting>
  <conditionalFormatting sqref="AT149:AW149">
    <cfRule type="cellIs" dxfId="171" priority="95" operator="equal">
      <formula>"Yes"</formula>
    </cfRule>
  </conditionalFormatting>
  <conditionalFormatting sqref="AT151:AW151">
    <cfRule type="cellIs" dxfId="170" priority="80" operator="equal">
      <formula>"Yes"</formula>
    </cfRule>
  </conditionalFormatting>
  <conditionalFormatting sqref="AT156:AW156">
    <cfRule type="cellIs" dxfId="169" priority="93" operator="equal">
      <formula>"Yes"</formula>
    </cfRule>
  </conditionalFormatting>
  <conditionalFormatting sqref="AT158:AW158">
    <cfRule type="cellIs" dxfId="168" priority="79" operator="equal">
      <formula>"Yes"</formula>
    </cfRule>
  </conditionalFormatting>
  <conditionalFormatting sqref="AT163:AW163">
    <cfRule type="cellIs" dxfId="167" priority="91" operator="equal">
      <formula>"Yes"</formula>
    </cfRule>
  </conditionalFormatting>
  <conditionalFormatting sqref="AT165:AW165">
    <cfRule type="cellIs" dxfId="166" priority="78" operator="equal">
      <formula>"Yes"</formula>
    </cfRule>
  </conditionalFormatting>
  <conditionalFormatting sqref="AT170:AW170">
    <cfRule type="cellIs" dxfId="165" priority="89" operator="equal">
      <formula>"Yes"</formula>
    </cfRule>
  </conditionalFormatting>
  <conditionalFormatting sqref="AT172:AW172">
    <cfRule type="cellIs" dxfId="164" priority="77" operator="equal">
      <formula>"Yes"</formula>
    </cfRule>
  </conditionalFormatting>
  <conditionalFormatting sqref="AT177:AW177">
    <cfRule type="cellIs" dxfId="163" priority="87" operator="equal">
      <formula>"Yes"</formula>
    </cfRule>
  </conditionalFormatting>
  <conditionalFormatting sqref="AT179:AW179">
    <cfRule type="cellIs" dxfId="162" priority="76" operator="equal">
      <formula>"Yes"</formula>
    </cfRule>
  </conditionalFormatting>
  <conditionalFormatting sqref="AT184:AW184">
    <cfRule type="cellIs" dxfId="161" priority="85" operator="equal">
      <formula>"Yes"</formula>
    </cfRule>
  </conditionalFormatting>
  <conditionalFormatting sqref="AT186:AW186">
    <cfRule type="cellIs" dxfId="160" priority="75" operator="equal">
      <formula>"Yes"</formula>
    </cfRule>
  </conditionalFormatting>
  <conditionalFormatting sqref="AT76:AX76">
    <cfRule type="cellIs" dxfId="159" priority="129" operator="equal">
      <formula>"Yes"</formula>
    </cfRule>
  </conditionalFormatting>
  <conditionalFormatting sqref="AT79:AX79">
    <cfRule type="cellIs" dxfId="158" priority="127" operator="equal">
      <formula>"Yes"</formula>
    </cfRule>
  </conditionalFormatting>
  <conditionalFormatting sqref="AT95:AX95">
    <cfRule type="cellIs" dxfId="157" priority="117" operator="equal">
      <formula>"Yes"</formula>
    </cfRule>
  </conditionalFormatting>
  <conditionalFormatting sqref="AT101:AX101">
    <cfRule type="cellIs" dxfId="156" priority="113" operator="equal">
      <formula>"Yes"</formula>
    </cfRule>
  </conditionalFormatting>
  <conditionalFormatting sqref="AT128:AX128">
    <cfRule type="cellIs" dxfId="155" priority="101" operator="equal">
      <formula>"Yes"</formula>
    </cfRule>
  </conditionalFormatting>
  <conditionalFormatting sqref="AT130:AX130">
    <cfRule type="cellIs" dxfId="154" priority="63" operator="equal">
      <formula>"Yes"</formula>
    </cfRule>
  </conditionalFormatting>
  <conditionalFormatting sqref="AT135:AX135">
    <cfRule type="cellIs" dxfId="153" priority="99" operator="equal">
      <formula>"Yes"</formula>
    </cfRule>
  </conditionalFormatting>
  <conditionalFormatting sqref="AT137:AX137">
    <cfRule type="cellIs" dxfId="152" priority="82" operator="equal">
      <formula>"Yes"</formula>
    </cfRule>
  </conditionalFormatting>
  <conditionalFormatting sqref="AT142:AX142">
    <cfRule type="cellIs" dxfId="151" priority="97" operator="equal">
      <formula>"Yes"</formula>
    </cfRule>
  </conditionalFormatting>
  <conditionalFormatting sqref="AT144:AX144">
    <cfRule type="cellIs" dxfId="150" priority="81" operator="equal">
      <formula>"Yes"</formula>
    </cfRule>
  </conditionalFormatting>
  <conditionalFormatting sqref="AX8:AX9">
    <cfRule type="cellIs" dxfId="149" priority="1" operator="equal">
      <formula>"Yes"</formula>
    </cfRule>
  </conditionalFormatting>
  <conditionalFormatting sqref="AX11:AX12">
    <cfRule type="cellIs" dxfId="148" priority="47" operator="equal">
      <formula>"Yes"</formula>
    </cfRule>
  </conditionalFormatting>
  <conditionalFormatting sqref="AX14:AX15">
    <cfRule type="cellIs" dxfId="147" priority="46" operator="equal">
      <formula>"Yes"</formula>
    </cfRule>
  </conditionalFormatting>
  <conditionalFormatting sqref="AX17:AX18">
    <cfRule type="cellIs" dxfId="146" priority="45" operator="equal">
      <formula>"Yes"</formula>
    </cfRule>
  </conditionalFormatting>
  <conditionalFormatting sqref="AX20:AX21">
    <cfRule type="cellIs" dxfId="145" priority="44" operator="equal">
      <formula>"Yes"</formula>
    </cfRule>
  </conditionalFormatting>
  <conditionalFormatting sqref="AX23:AX24">
    <cfRule type="cellIs" dxfId="144" priority="56" operator="equal">
      <formula>"Yes"</formula>
    </cfRule>
  </conditionalFormatting>
  <conditionalFormatting sqref="AX26:AX27">
    <cfRule type="cellIs" dxfId="143" priority="55" operator="equal">
      <formula>"Yes"</formula>
    </cfRule>
  </conditionalFormatting>
  <conditionalFormatting sqref="AX29:AX30">
    <cfRule type="cellIs" dxfId="142" priority="54" operator="equal">
      <formula>"Yes"</formula>
    </cfRule>
  </conditionalFormatting>
  <conditionalFormatting sqref="AX32:AX33">
    <cfRule type="cellIs" dxfId="141" priority="53" operator="equal">
      <formula>"Yes"</formula>
    </cfRule>
  </conditionalFormatting>
  <conditionalFormatting sqref="AX35:AX36">
    <cfRule type="cellIs" dxfId="140" priority="52" operator="equal">
      <formula>"Yes"</formula>
    </cfRule>
  </conditionalFormatting>
  <conditionalFormatting sqref="AX38:AX40">
    <cfRule type="cellIs" dxfId="139" priority="41" operator="equal">
      <formula>"Yes"</formula>
    </cfRule>
  </conditionalFormatting>
  <conditionalFormatting sqref="AX42:AX44">
    <cfRule type="cellIs" dxfId="138" priority="38" operator="equal">
      <formula>"Yes"</formula>
    </cfRule>
  </conditionalFormatting>
  <conditionalFormatting sqref="AX46:AX47">
    <cfRule type="cellIs" dxfId="137" priority="36" operator="equal">
      <formula>"Yes"</formula>
    </cfRule>
  </conditionalFormatting>
  <conditionalFormatting sqref="AX49:AX50">
    <cfRule type="cellIs" dxfId="136" priority="34" operator="equal">
      <formula>"Yes"</formula>
    </cfRule>
  </conditionalFormatting>
  <conditionalFormatting sqref="AX52:AX53">
    <cfRule type="cellIs" dxfId="135" priority="32" operator="equal">
      <formula>"Yes"</formula>
    </cfRule>
  </conditionalFormatting>
  <conditionalFormatting sqref="AX55:AX56">
    <cfRule type="cellIs" dxfId="134" priority="30" operator="equal">
      <formula>"Yes"</formula>
    </cfRule>
  </conditionalFormatting>
  <conditionalFormatting sqref="AX58:AX59">
    <cfRule type="cellIs" dxfId="133" priority="28" operator="equal">
      <formula>"Yes"</formula>
    </cfRule>
  </conditionalFormatting>
  <conditionalFormatting sqref="AX61:AX62">
    <cfRule type="cellIs" dxfId="132" priority="26" operator="equal">
      <formula>"Yes"</formula>
    </cfRule>
  </conditionalFormatting>
  <conditionalFormatting sqref="AX64:AX65">
    <cfRule type="cellIs" dxfId="131" priority="24" operator="equal">
      <formula>"Yes"</formula>
    </cfRule>
  </conditionalFormatting>
  <conditionalFormatting sqref="AX69:AX70">
    <cfRule type="cellIs" dxfId="130" priority="22" operator="equal">
      <formula>"Yes"</formula>
    </cfRule>
  </conditionalFormatting>
  <conditionalFormatting sqref="AX72:AX74">
    <cfRule type="cellIs" dxfId="129" priority="19" operator="equal">
      <formula>"Yes"</formula>
    </cfRule>
  </conditionalFormatting>
  <conditionalFormatting sqref="AX82:AX83">
    <cfRule type="cellIs" dxfId="128" priority="17" operator="equal">
      <formula>"Yes"</formula>
    </cfRule>
  </conditionalFormatting>
  <conditionalFormatting sqref="AX85:AX86">
    <cfRule type="cellIs" dxfId="127" priority="15" operator="equal">
      <formula>"Yes"</formula>
    </cfRule>
  </conditionalFormatting>
  <conditionalFormatting sqref="AX88:AX90">
    <cfRule type="cellIs" dxfId="126" priority="12" operator="equal">
      <formula>"Yes"</formula>
    </cfRule>
  </conditionalFormatting>
  <conditionalFormatting sqref="AX92:AX93">
    <cfRule type="cellIs" dxfId="125" priority="10" operator="equal">
      <formula>"Yes"</formula>
    </cfRule>
  </conditionalFormatting>
  <conditionalFormatting sqref="AX98:AX99">
    <cfRule type="cellIs" dxfId="124" priority="51" operator="equal">
      <formula>"Yes"</formula>
    </cfRule>
  </conditionalFormatting>
  <conditionalFormatting sqref="AX104:AX105">
    <cfRule type="cellIs" dxfId="123" priority="50" operator="equal">
      <formula>"Yes"</formula>
    </cfRule>
  </conditionalFormatting>
  <conditionalFormatting sqref="AX107:AX108">
    <cfRule type="cellIs" dxfId="122" priority="49" operator="equal">
      <formula>"Yes"</formula>
    </cfRule>
  </conditionalFormatting>
  <conditionalFormatting sqref="AX110:AX111">
    <cfRule type="cellIs" dxfId="121" priority="48" operator="equal">
      <formula>"Yes"</formula>
    </cfRule>
  </conditionalFormatting>
  <conditionalFormatting sqref="AX114:AX119">
    <cfRule type="cellIs" dxfId="120" priority="9" operator="equal">
      <formula>"Yes"</formula>
    </cfRule>
  </conditionalFormatting>
  <conditionalFormatting sqref="AX121:AX126">
    <cfRule type="cellIs" dxfId="119" priority="8" operator="equal">
      <formula>"Yes"</formula>
    </cfRule>
  </conditionalFormatting>
  <conditionalFormatting sqref="AX149:AX154">
    <cfRule type="cellIs" dxfId="118" priority="7" operator="equal">
      <formula>"Yes"</formula>
    </cfRule>
  </conditionalFormatting>
  <conditionalFormatting sqref="AX156:AX161">
    <cfRule type="cellIs" dxfId="117" priority="6" operator="equal">
      <formula>"Yes"</formula>
    </cfRule>
  </conditionalFormatting>
  <conditionalFormatting sqref="AX163:AX168">
    <cfRule type="cellIs" dxfId="116" priority="5" operator="equal">
      <formula>"Yes"</formula>
    </cfRule>
  </conditionalFormatting>
  <conditionalFormatting sqref="AX170:AX175">
    <cfRule type="cellIs" dxfId="115" priority="4" operator="equal">
      <formula>"Yes"</formula>
    </cfRule>
  </conditionalFormatting>
  <conditionalFormatting sqref="AX177:AX182">
    <cfRule type="cellIs" dxfId="114" priority="3" operator="equal">
      <formula>"Yes"</formula>
    </cfRule>
  </conditionalFormatting>
  <conditionalFormatting sqref="AX184:AX189">
    <cfRule type="cellIs" dxfId="113" priority="2" operator="equal">
      <formula>"Yes"</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C519D-F2EA-4271-84DA-259FC01EA990}">
  <sheetPr codeName="Sheet311"/>
  <dimension ref="A1:BO339"/>
  <sheetViews>
    <sheetView showGridLines="0" zoomScale="85" zoomScaleNormal="85" workbookViewId="0">
      <selection activeCell="B18" sqref="B18"/>
    </sheetView>
  </sheetViews>
  <sheetFormatPr defaultColWidth="8" defaultRowHeight="12" outlineLevelCol="1" x14ac:dyDescent="0.2"/>
  <cols>
    <col min="1" max="1" width="10.625" style="1" bestFit="1" customWidth="1"/>
    <col min="2" max="2" width="45.75" style="1" bestFit="1" customWidth="1"/>
    <col min="3" max="3" width="20.25" style="1" bestFit="1" customWidth="1"/>
    <col min="4" max="4" width="15.625" style="1" bestFit="1" customWidth="1"/>
    <col min="5" max="5" width="55.625" style="1" bestFit="1" customWidth="1"/>
    <col min="6" max="6" width="13.625" style="1" bestFit="1" customWidth="1"/>
    <col min="7" max="7" width="6.5" style="1" customWidth="1"/>
    <col min="8" max="9" width="6.5" style="1" bestFit="1" customWidth="1"/>
    <col min="10" max="10" width="4.875" style="1" bestFit="1" customWidth="1"/>
    <col min="11" max="11" width="3.875" style="1" customWidth="1"/>
    <col min="12" max="12" width="34.625" style="1" bestFit="1" customWidth="1"/>
    <col min="13" max="15" width="10.75" style="1" bestFit="1" customWidth="1"/>
    <col min="16" max="23" width="10.75" style="1" bestFit="1" customWidth="1" outlineLevel="1"/>
    <col min="24" max="24" width="12" style="1" bestFit="1" customWidth="1"/>
    <col min="25" max="25" width="29.125" style="1" bestFit="1" customWidth="1" outlineLevel="1"/>
    <col min="26" max="36" width="10.75" style="1" bestFit="1" customWidth="1" outlineLevel="1"/>
    <col min="37" max="37" width="6" style="1" bestFit="1" customWidth="1"/>
    <col min="38" max="38" width="10.75" style="1" bestFit="1" customWidth="1"/>
    <col min="39" max="39" width="16.75" style="1" bestFit="1" customWidth="1"/>
    <col min="40" max="40" width="8.25" style="1" customWidth="1"/>
    <col min="41" max="41" width="23.625" style="1" bestFit="1" customWidth="1"/>
    <col min="42" max="42" width="5.375" style="1" bestFit="1" customWidth="1"/>
    <col min="43" max="43" width="5.625" style="1" bestFit="1" customWidth="1"/>
    <col min="44" max="44" width="12.125" style="1" bestFit="1" customWidth="1"/>
    <col min="45" max="45" width="5.625" style="1" bestFit="1" customWidth="1"/>
    <col min="46" max="46" width="30.375" style="1" bestFit="1" customWidth="1"/>
    <col min="47" max="47" width="8.125" style="1" bestFit="1" customWidth="1"/>
    <col min="48" max="50" width="10.75" style="1" bestFit="1" customWidth="1"/>
    <col min="51" max="51" width="15.125" style="1" bestFit="1" customWidth="1"/>
    <col min="52" max="54" width="7.125" style="1" bestFit="1" customWidth="1"/>
    <col min="55" max="55" width="8.25" style="1" customWidth="1"/>
    <col min="56" max="56" width="19.25" style="1" bestFit="1" customWidth="1"/>
    <col min="57" max="57" width="7.75" style="1" bestFit="1" customWidth="1"/>
    <col min="58" max="59" width="7.125" style="1" bestFit="1" customWidth="1"/>
    <col min="60" max="60" width="7.75" style="1" customWidth="1"/>
    <col min="61" max="61" width="29.375" style="4" bestFit="1" customWidth="1"/>
    <col min="62" max="62" width="7.375" style="4" bestFit="1" customWidth="1"/>
    <col min="63" max="63" width="5.875" style="4" bestFit="1" customWidth="1"/>
    <col min="64" max="64" width="6.5" style="4" bestFit="1" customWidth="1"/>
    <col min="65" max="65" width="7.75" style="1" bestFit="1" customWidth="1"/>
    <col min="66" max="66" width="11" style="1" customWidth="1"/>
    <col min="67" max="67" width="8.25" style="1" customWidth="1"/>
    <col min="68" max="16384" width="8" style="1"/>
  </cols>
  <sheetData>
    <row r="1" spans="1:67" x14ac:dyDescent="0.2">
      <c r="L1" s="1" t="s">
        <v>207</v>
      </c>
    </row>
    <row r="2" spans="1:67" x14ac:dyDescent="0.2">
      <c r="B2" s="84" t="s">
        <v>206</v>
      </c>
      <c r="C2" s="85">
        <v>45251.442416435188</v>
      </c>
      <c r="D2" s="1" t="s">
        <v>209</v>
      </c>
      <c r="L2" s="201">
        <v>189727.30059830943</v>
      </c>
      <c r="M2" s="2"/>
      <c r="N2" s="2"/>
      <c r="O2" s="2"/>
      <c r="P2" s="2"/>
      <c r="Q2" s="2"/>
      <c r="R2" s="2"/>
      <c r="S2" s="2"/>
      <c r="T2" s="2"/>
      <c r="U2" s="2"/>
      <c r="V2" s="2"/>
      <c r="W2" s="2"/>
      <c r="X2" s="1" t="s">
        <v>0</v>
      </c>
      <c r="Y2" s="2">
        <v>2.7690954110050757E-2</v>
      </c>
      <c r="Z2" s="2"/>
      <c r="AA2" s="2"/>
      <c r="AB2" s="2"/>
      <c r="AC2" s="2"/>
      <c r="AD2" s="2"/>
      <c r="AE2" s="2"/>
      <c r="AF2" s="2"/>
      <c r="AG2" s="2"/>
      <c r="AH2" s="2"/>
      <c r="AI2" s="2"/>
      <c r="AJ2" s="2"/>
      <c r="AR2" s="1" t="s">
        <v>0</v>
      </c>
      <c r="AT2" s="3">
        <v>2.24E-2</v>
      </c>
    </row>
    <row r="3" spans="1:67" x14ac:dyDescent="0.2">
      <c r="B3" s="1" t="s">
        <v>179</v>
      </c>
      <c r="D3" s="1">
        <v>45237.666416898152</v>
      </c>
      <c r="L3" s="5"/>
      <c r="M3" s="5"/>
      <c r="N3" s="5"/>
      <c r="O3" s="5"/>
      <c r="P3" s="5"/>
      <c r="Q3" s="5"/>
      <c r="R3" s="5"/>
      <c r="S3" s="5"/>
      <c r="T3" s="5"/>
      <c r="U3" s="5"/>
      <c r="V3" s="5"/>
      <c r="W3" s="5"/>
      <c r="X3" s="6" t="s">
        <v>1</v>
      </c>
      <c r="Y3" s="5">
        <v>2.54</v>
      </c>
      <c r="Z3" s="5">
        <v>2.6103350234395291</v>
      </c>
      <c r="AA3" s="5">
        <v>2.6826176907854511</v>
      </c>
      <c r="AB3" s="5">
        <v>2.7569019341558012</v>
      </c>
      <c r="AC3" s="5">
        <v>2.8332431791004198</v>
      </c>
      <c r="AD3" s="5">
        <v>2.9116983859555039</v>
      </c>
      <c r="AE3" s="5">
        <v>2.9923260923433066</v>
      </c>
      <c r="AF3" s="5">
        <v>3.0751864568486926</v>
      </c>
      <c r="AG3" s="5">
        <v>3.1603413039051391</v>
      </c>
      <c r="AH3" s="5">
        <v>3.247854169923674</v>
      </c>
      <c r="AI3" s="5">
        <v>3.3377903506991675</v>
      </c>
      <c r="AJ3" s="5">
        <v>3.4302169501293482</v>
      </c>
      <c r="AR3" s="1" t="s">
        <v>2</v>
      </c>
      <c r="AT3" s="1">
        <v>2.38</v>
      </c>
      <c r="AU3" s="1">
        <v>2.4333119999999999</v>
      </c>
      <c r="AV3" s="1">
        <v>2.4878181887999999</v>
      </c>
      <c r="AW3" s="1">
        <v>2.5435453162291197</v>
      </c>
      <c r="AX3" s="1">
        <v>2.6005207313126522</v>
      </c>
    </row>
    <row r="4" spans="1:67" ht="12.75" thickBot="1" x14ac:dyDescent="0.25">
      <c r="B4" s="1" t="s">
        <v>208</v>
      </c>
      <c r="C4" s="201">
        <v>189727.30059830943</v>
      </c>
      <c r="D4" s="1">
        <v>189727.30059830943</v>
      </c>
      <c r="E4" s="1" t="s">
        <v>210</v>
      </c>
      <c r="X4" s="6"/>
    </row>
    <row r="5" spans="1:67" ht="12" customHeight="1" x14ac:dyDescent="0.2">
      <c r="H5" s="7" t="s">
        <v>165</v>
      </c>
      <c r="I5" s="7"/>
      <c r="L5" s="8" t="s">
        <v>166</v>
      </c>
      <c r="M5" s="9"/>
      <c r="N5" s="9"/>
      <c r="O5" s="10"/>
      <c r="P5" s="8"/>
      <c r="Q5" s="9"/>
      <c r="R5" s="9"/>
      <c r="S5" s="10"/>
      <c r="T5" s="8"/>
      <c r="U5" s="9"/>
      <c r="V5" s="9"/>
      <c r="W5" s="10"/>
      <c r="X5" s="8" t="s">
        <v>3</v>
      </c>
      <c r="Y5" s="11" t="s">
        <v>4</v>
      </c>
      <c r="Z5" s="12"/>
      <c r="AA5" s="12"/>
      <c r="AB5" s="13"/>
      <c r="AC5" s="11"/>
      <c r="AD5" s="12"/>
      <c r="AE5" s="12"/>
      <c r="AF5" s="13"/>
      <c r="AG5" s="11"/>
      <c r="AH5" s="12"/>
      <c r="AI5" s="12"/>
      <c r="AJ5" s="13"/>
      <c r="AK5" s="14" t="s">
        <v>5</v>
      </c>
      <c r="AL5" s="14"/>
      <c r="AM5" s="14" t="s">
        <v>6</v>
      </c>
      <c r="AN5" s="12"/>
      <c r="AO5" s="8" t="s">
        <v>7</v>
      </c>
      <c r="AP5" s="9"/>
      <c r="AQ5" s="9"/>
      <c r="AR5" s="10"/>
      <c r="AS5" s="9"/>
      <c r="AT5" s="15" t="s">
        <v>131</v>
      </c>
      <c r="AU5" s="9"/>
      <c r="AV5" s="9"/>
      <c r="AW5" s="9"/>
      <c r="AX5" s="9"/>
      <c r="AY5" s="15" t="s">
        <v>8</v>
      </c>
      <c r="AZ5" s="12"/>
      <c r="BA5" s="12"/>
      <c r="BB5" s="13"/>
      <c r="BC5" s="9"/>
      <c r="BD5" s="15" t="s">
        <v>9</v>
      </c>
      <c r="BE5" s="15"/>
      <c r="BF5" s="12"/>
      <c r="BG5" s="12"/>
      <c r="BI5" s="4" t="s">
        <v>10</v>
      </c>
      <c r="BN5" s="16"/>
    </row>
    <row r="6" spans="1:67" ht="24.75" thickBot="1" x14ac:dyDescent="0.25">
      <c r="A6" s="1" t="s">
        <v>11</v>
      </c>
      <c r="B6" s="1" t="s">
        <v>12</v>
      </c>
      <c r="C6" s="1" t="s">
        <v>5</v>
      </c>
      <c r="D6" s="1" t="s">
        <v>13</v>
      </c>
      <c r="E6" s="1" t="s">
        <v>5</v>
      </c>
      <c r="F6" s="17" t="s">
        <v>14</v>
      </c>
      <c r="G6" s="17" t="s">
        <v>167</v>
      </c>
      <c r="H6" s="17" t="s">
        <v>168</v>
      </c>
      <c r="I6" s="17" t="s">
        <v>169</v>
      </c>
      <c r="J6" s="18" t="s">
        <v>170</v>
      </c>
      <c r="K6" s="17"/>
      <c r="L6" s="19" t="s">
        <v>15</v>
      </c>
      <c r="M6" s="20" t="s">
        <v>16</v>
      </c>
      <c r="N6" s="20" t="s">
        <v>17</v>
      </c>
      <c r="O6" s="20" t="s">
        <v>18</v>
      </c>
      <c r="P6" s="19" t="s">
        <v>19</v>
      </c>
      <c r="Q6" s="20" t="s">
        <v>20</v>
      </c>
      <c r="R6" s="20" t="s">
        <v>21</v>
      </c>
      <c r="S6" s="20" t="s">
        <v>22</v>
      </c>
      <c r="T6" s="19" t="s">
        <v>23</v>
      </c>
      <c r="U6" s="20" t="s">
        <v>24</v>
      </c>
      <c r="V6" s="20" t="s">
        <v>25</v>
      </c>
      <c r="W6" s="20" t="s">
        <v>26</v>
      </c>
      <c r="X6" s="21">
        <v>2025</v>
      </c>
      <c r="Y6" s="22" t="s">
        <v>15</v>
      </c>
      <c r="Z6" s="23" t="s">
        <v>16</v>
      </c>
      <c r="AA6" s="23" t="s">
        <v>17</v>
      </c>
      <c r="AB6" s="23" t="s">
        <v>18</v>
      </c>
      <c r="AC6" s="22" t="s">
        <v>19</v>
      </c>
      <c r="AD6" s="23" t="s">
        <v>20</v>
      </c>
      <c r="AE6" s="23" t="s">
        <v>21</v>
      </c>
      <c r="AF6" s="23" t="s">
        <v>22</v>
      </c>
      <c r="AG6" s="22" t="s">
        <v>23</v>
      </c>
      <c r="AH6" s="23" t="s">
        <v>24</v>
      </c>
      <c r="AI6" s="23" t="s">
        <v>25</v>
      </c>
      <c r="AJ6" s="23" t="s">
        <v>26</v>
      </c>
      <c r="AK6" s="14" t="s">
        <v>5</v>
      </c>
      <c r="AL6" s="14" t="s">
        <v>27</v>
      </c>
      <c r="AM6" s="14"/>
      <c r="AN6" s="24"/>
      <c r="AO6" s="19">
        <v>2021</v>
      </c>
      <c r="AP6" s="20">
        <v>2022</v>
      </c>
      <c r="AQ6" s="20">
        <v>2023</v>
      </c>
      <c r="AR6" s="20">
        <v>2024</v>
      </c>
      <c r="AS6" s="20">
        <v>2025</v>
      </c>
      <c r="AT6" s="19"/>
      <c r="AU6" s="20"/>
      <c r="AV6" s="20">
        <v>2023</v>
      </c>
      <c r="AW6" s="20">
        <v>2024</v>
      </c>
      <c r="AX6" s="24">
        <v>2025</v>
      </c>
      <c r="AY6" s="19">
        <v>2026</v>
      </c>
      <c r="AZ6" s="20">
        <v>2027</v>
      </c>
      <c r="BA6" s="20">
        <v>2028</v>
      </c>
      <c r="BB6" s="20">
        <v>2029</v>
      </c>
      <c r="BC6" s="24"/>
      <c r="BD6" s="25" t="s">
        <v>132</v>
      </c>
      <c r="BE6" s="26" t="s">
        <v>133</v>
      </c>
      <c r="BF6" s="26" t="s">
        <v>100</v>
      </c>
      <c r="BG6" s="26" t="s">
        <v>101</v>
      </c>
      <c r="BI6" s="19">
        <v>2021</v>
      </c>
      <c r="BJ6" s="20">
        <v>2022</v>
      </c>
      <c r="BK6" s="20">
        <v>2023</v>
      </c>
      <c r="BL6" s="20">
        <v>2024</v>
      </c>
      <c r="BM6" s="24">
        <v>2025</v>
      </c>
      <c r="BO6" s="27"/>
    </row>
    <row r="7" spans="1:67" x14ac:dyDescent="0.2">
      <c r="A7" s="1">
        <v>1</v>
      </c>
      <c r="C7" s="1" t="s">
        <v>102</v>
      </c>
      <c r="D7" s="1">
        <v>1</v>
      </c>
      <c r="E7" s="28" t="s">
        <v>28</v>
      </c>
      <c r="F7" s="17"/>
      <c r="G7" s="17"/>
      <c r="H7" s="17"/>
      <c r="I7" s="17"/>
      <c r="J7" s="17"/>
      <c r="K7" s="17"/>
      <c r="L7" s="29"/>
      <c r="M7" s="30"/>
      <c r="N7" s="30"/>
      <c r="O7" s="31"/>
      <c r="P7" s="29"/>
      <c r="Q7" s="30"/>
      <c r="R7" s="30"/>
      <c r="S7" s="31"/>
      <c r="T7" s="29"/>
      <c r="U7" s="30"/>
      <c r="V7" s="30"/>
      <c r="W7" s="31"/>
      <c r="X7" s="32"/>
      <c r="Y7" s="29"/>
      <c r="Z7" s="30"/>
      <c r="AA7" s="30"/>
      <c r="AB7" s="31"/>
      <c r="AC7" s="29"/>
      <c r="AD7" s="30"/>
      <c r="AE7" s="30"/>
      <c r="AF7" s="31"/>
      <c r="AG7" s="29"/>
      <c r="AH7" s="30"/>
      <c r="AI7" s="30"/>
      <c r="AJ7" s="31"/>
      <c r="AO7" s="29"/>
      <c r="AP7" s="30"/>
      <c r="AQ7" s="30"/>
      <c r="AR7" s="31"/>
      <c r="AS7" s="30"/>
      <c r="AT7" s="11"/>
      <c r="AU7" s="33"/>
      <c r="AV7" s="33"/>
      <c r="AW7" s="33"/>
      <c r="AX7" s="17"/>
      <c r="AY7" s="34">
        <v>0</v>
      </c>
      <c r="AZ7" s="34">
        <v>0</v>
      </c>
      <c r="BA7" s="34">
        <v>0</v>
      </c>
      <c r="BB7" s="35">
        <v>0</v>
      </c>
      <c r="BC7" s="17"/>
      <c r="BD7" s="36"/>
      <c r="BE7" s="36"/>
      <c r="BF7" s="36"/>
      <c r="BG7" s="36"/>
    </row>
    <row r="8" spans="1:67" x14ac:dyDescent="0.2">
      <c r="A8" s="1">
        <v>1</v>
      </c>
      <c r="B8" s="1" t="s">
        <v>28</v>
      </c>
      <c r="C8" s="1" t="s">
        <v>102</v>
      </c>
      <c r="D8" s="1">
        <v>1</v>
      </c>
      <c r="E8" s="37" t="s">
        <v>29</v>
      </c>
      <c r="F8" s="38" t="s">
        <v>30</v>
      </c>
      <c r="G8" s="39">
        <v>46.59026565533329</v>
      </c>
      <c r="H8" s="39">
        <v>47.633887606012756</v>
      </c>
      <c r="I8" s="39">
        <v>61.073587892953469</v>
      </c>
      <c r="J8" s="40">
        <v>0.28214577819267139</v>
      </c>
      <c r="K8" s="40"/>
      <c r="L8" s="41">
        <v>61.073587892953469</v>
      </c>
      <c r="M8" s="42">
        <v>62.764773812633386</v>
      </c>
      <c r="N8" s="42">
        <v>64.502790284006736</v>
      </c>
      <c r="O8" s="43">
        <v>66.288934089731384</v>
      </c>
      <c r="P8" s="41">
        <v>76.106341611931299</v>
      </c>
      <c r="Q8" s="42">
        <v>78.21379882499113</v>
      </c>
      <c r="R8" s="42">
        <v>80.379613539026693</v>
      </c>
      <c r="S8" s="43">
        <v>82.605401728919489</v>
      </c>
      <c r="T8" s="41">
        <v>97.99476692375832</v>
      </c>
      <c r="U8" s="42">
        <v>100.70833551766923</v>
      </c>
      <c r="V8" s="42">
        <v>103.49704541498858</v>
      </c>
      <c r="W8" s="43">
        <v>106.36297735010086</v>
      </c>
      <c r="X8" s="44">
        <v>38.51</v>
      </c>
      <c r="Y8" s="41">
        <v>42.116378642778052</v>
      </c>
      <c r="Z8" s="42">
        <v>45.892956374496272</v>
      </c>
      <c r="AA8" s="42">
        <v>49.846393814222459</v>
      </c>
      <c r="AB8" s="43">
        <v>53.983589952039409</v>
      </c>
      <c r="AC8" s="41">
        <v>58.311690243197553</v>
      </c>
      <c r="AD8" s="42">
        <v>62.83809496775693</v>
      </c>
      <c r="AE8" s="42">
        <v>67.570467864215402</v>
      </c>
      <c r="AF8" s="43">
        <v>72.516745045886751</v>
      </c>
      <c r="AG8" s="41">
        <v>77.685144209067786</v>
      </c>
      <c r="AH8" s="42">
        <v>83.084174142317423</v>
      </c>
      <c r="AI8" s="42">
        <v>88.722644546462959</v>
      </c>
      <c r="AJ8" s="43">
        <v>94.609676175250755</v>
      </c>
      <c r="AK8" s="42"/>
      <c r="AL8" s="42"/>
      <c r="AM8" s="42"/>
      <c r="AN8" s="42"/>
      <c r="AO8" s="41">
        <v>43.594596704132343</v>
      </c>
      <c r="AP8" s="42">
        <v>44.571115670304906</v>
      </c>
      <c r="AQ8" s="42">
        <v>45.569508661319738</v>
      </c>
      <c r="AR8" s="43">
        <v>46.59026565533329</v>
      </c>
      <c r="AS8" s="42">
        <v>47.633887606012756</v>
      </c>
      <c r="AT8" s="41"/>
      <c r="AU8" s="42"/>
      <c r="AV8" s="42">
        <v>31.9712986368</v>
      </c>
      <c r="AW8" s="42">
        <v>35.18</v>
      </c>
      <c r="AX8" s="42">
        <v>38.51</v>
      </c>
      <c r="AY8" s="36">
        <v>-17.478991188821126</v>
      </c>
      <c r="AZ8" s="36">
        <v>-18.193658142328481</v>
      </c>
      <c r="BA8" s="36">
        <v>-18.933281622686998</v>
      </c>
      <c r="BB8" s="45">
        <v>-19.698668434398094</v>
      </c>
      <c r="BC8" s="42"/>
      <c r="BD8" s="36">
        <v>-42.116378642778052</v>
      </c>
      <c r="BE8" s="36">
        <v>-45.892956374496272</v>
      </c>
      <c r="BF8" s="36">
        <v>-17.875095177422459</v>
      </c>
      <c r="BG8" s="36">
        <v>-18.80358995203941</v>
      </c>
      <c r="BI8" s="46">
        <v>28.890832</v>
      </c>
      <c r="BJ8" s="46">
        <v>31.9712986368</v>
      </c>
      <c r="BK8" s="46">
        <v>3.2039752782643163</v>
      </c>
      <c r="BL8" s="46">
        <v>3.3267453669908775</v>
      </c>
      <c r="BM8" s="46">
        <v>3.4598171945241205</v>
      </c>
    </row>
    <row r="9" spans="1:67" x14ac:dyDescent="0.2">
      <c r="A9" s="1">
        <v>1</v>
      </c>
      <c r="B9" s="1" t="s">
        <v>28</v>
      </c>
      <c r="C9" s="1" t="s">
        <v>102</v>
      </c>
      <c r="D9" s="1">
        <v>1</v>
      </c>
      <c r="E9" s="37" t="s">
        <v>31</v>
      </c>
      <c r="F9" s="38"/>
      <c r="G9" s="39">
        <v>4.5514021907026665</v>
      </c>
      <c r="H9" s="39">
        <v>4.6533535997744062</v>
      </c>
      <c r="I9" s="39">
        <v>8.8510665041526124</v>
      </c>
      <c r="J9" s="40">
        <v>0.90208337156705876</v>
      </c>
      <c r="K9" s="39"/>
      <c r="L9" s="41">
        <v>8.8510665041526124</v>
      </c>
      <c r="M9" s="42">
        <v>9.0961609805441093</v>
      </c>
      <c r="N9" s="42">
        <v>9.3480423568339894</v>
      </c>
      <c r="O9" s="43">
        <v>9.6068985687558897</v>
      </c>
      <c r="P9" s="41">
        <v>10.69933881714187</v>
      </c>
      <c r="Q9" s="42">
        <v>10.995613717335228</v>
      </c>
      <c r="R9" s="42">
        <v>11.300092752193803</v>
      </c>
      <c r="S9" s="43">
        <v>11.613003102034117</v>
      </c>
      <c r="T9" s="41">
        <v>12.910811002920134</v>
      </c>
      <c r="U9" s="42">
        <v>13.268323677925531</v>
      </c>
      <c r="V9" s="42">
        <v>13.635736220008265</v>
      </c>
      <c r="W9" s="43">
        <v>14.013322765933271</v>
      </c>
      <c r="X9" s="44">
        <v>4.55</v>
      </c>
      <c r="Y9" s="41">
        <v>4.6759938412007314</v>
      </c>
      <c r="Z9" s="42">
        <v>4.805476572076298</v>
      </c>
      <c r="AA9" s="42">
        <v>4.9385448033105881</v>
      </c>
      <c r="AB9" s="43">
        <v>5.0752978208294941</v>
      </c>
      <c r="AC9" s="41">
        <v>5.215837659880922</v>
      </c>
      <c r="AD9" s="42">
        <v>5.36026918116616</v>
      </c>
      <c r="AE9" s="42">
        <v>5.5087001490793535</v>
      </c>
      <c r="AF9" s="43">
        <v>5.6612413121135345</v>
      </c>
      <c r="AG9" s="41">
        <v>5.818006485493191</v>
      </c>
      <c r="AH9" s="42">
        <v>5.979112636094964</v>
      </c>
      <c r="AI9" s="42">
        <v>6.1446799697198955</v>
      </c>
      <c r="AJ9" s="43">
        <v>6.3148320207823563</v>
      </c>
      <c r="AK9" s="47"/>
      <c r="AL9" s="47">
        <v>0.32508835931808239</v>
      </c>
      <c r="AM9" s="42"/>
      <c r="AN9" s="42"/>
      <c r="AO9" s="41">
        <v>4.2587553462313013</v>
      </c>
      <c r="AP9" s="42">
        <v>4.3541514659868819</v>
      </c>
      <c r="AQ9" s="42">
        <v>4.451684458824988</v>
      </c>
      <c r="AR9" s="43">
        <v>4.5514021907026665</v>
      </c>
      <c r="AS9" s="42">
        <v>4.6533535997744062</v>
      </c>
      <c r="AT9" s="41"/>
      <c r="AU9" s="42"/>
      <c r="AV9" s="42">
        <v>4.3541514659868819</v>
      </c>
      <c r="AW9" s="42">
        <v>4.45</v>
      </c>
      <c r="AX9" s="42">
        <v>4.55</v>
      </c>
      <c r="AY9" s="36">
        <v>-4.5923111579213112</v>
      </c>
      <c r="AZ9" s="36">
        <v>-4.7420095145572274</v>
      </c>
      <c r="BA9" s="36">
        <v>-4.8963578980090015</v>
      </c>
      <c r="BB9" s="45">
        <v>-5.0554963780532232</v>
      </c>
      <c r="BC9" s="42"/>
      <c r="BD9" s="36">
        <v>-4.6759938412007314</v>
      </c>
      <c r="BE9" s="36">
        <v>-4.805476572076298</v>
      </c>
      <c r="BF9" s="36">
        <v>-0.58439333732370624</v>
      </c>
      <c r="BG9" s="36">
        <v>-0.62529782082949392</v>
      </c>
      <c r="BI9" s="46">
        <v>4.2587553462313013</v>
      </c>
      <c r="BJ9" s="46">
        <v>4.3541514659868819</v>
      </c>
      <c r="BK9" s="46">
        <v>9.7532992838106125E-2</v>
      </c>
      <c r="BL9" s="46">
        <v>0.10140219070266543</v>
      </c>
      <c r="BM9" s="46">
        <v>0.10335359977440639</v>
      </c>
    </row>
    <row r="10" spans="1:67" x14ac:dyDescent="0.2">
      <c r="A10" s="1">
        <v>1</v>
      </c>
      <c r="C10" s="1" t="s">
        <v>102</v>
      </c>
      <c r="D10" s="48" t="s">
        <v>32</v>
      </c>
      <c r="E10" s="28" t="s">
        <v>33</v>
      </c>
      <c r="F10" s="17"/>
      <c r="G10" s="39">
        <v>0</v>
      </c>
      <c r="H10" s="39">
        <v>0</v>
      </c>
      <c r="I10" s="39">
        <v>0</v>
      </c>
      <c r="J10" s="40" t="s">
        <v>103</v>
      </c>
      <c r="K10" s="39"/>
      <c r="L10" s="29"/>
      <c r="M10" s="30"/>
      <c r="N10" s="30"/>
      <c r="O10" s="31"/>
      <c r="P10" s="29"/>
      <c r="Q10" s="30"/>
      <c r="R10" s="30"/>
      <c r="S10" s="31"/>
      <c r="T10" s="29"/>
      <c r="U10" s="30"/>
      <c r="V10" s="30"/>
      <c r="W10" s="31"/>
      <c r="X10" s="44"/>
      <c r="Y10" s="29"/>
      <c r="Z10" s="30"/>
      <c r="AA10" s="30"/>
      <c r="AB10" s="31"/>
      <c r="AC10" s="29"/>
      <c r="AD10" s="30"/>
      <c r="AE10" s="30"/>
      <c r="AF10" s="31"/>
      <c r="AG10" s="29"/>
      <c r="AH10" s="30"/>
      <c r="AI10" s="30"/>
      <c r="AJ10" s="31"/>
      <c r="AO10" s="29"/>
      <c r="AP10" s="30"/>
      <c r="AQ10" s="30"/>
      <c r="AR10" s="31"/>
      <c r="AS10" s="42" t="s">
        <v>103</v>
      </c>
      <c r="AT10" s="49"/>
      <c r="AU10" s="17"/>
      <c r="AV10" s="17"/>
      <c r="AW10" s="17"/>
      <c r="AX10" s="17"/>
      <c r="AY10" s="36">
        <v>0</v>
      </c>
      <c r="AZ10" s="36">
        <v>0</v>
      </c>
      <c r="BA10" s="36">
        <v>0</v>
      </c>
      <c r="BB10" s="45">
        <v>0</v>
      </c>
      <c r="BC10" s="17"/>
      <c r="BD10" s="36">
        <v>0</v>
      </c>
      <c r="BE10" s="36">
        <v>0</v>
      </c>
      <c r="BF10" s="36">
        <v>0</v>
      </c>
      <c r="BG10" s="36">
        <v>0</v>
      </c>
      <c r="BI10" s="46">
        <v>0</v>
      </c>
      <c r="BJ10" s="46">
        <v>0</v>
      </c>
      <c r="BK10" s="46">
        <v>0</v>
      </c>
      <c r="BL10" s="46">
        <v>0</v>
      </c>
      <c r="BM10" s="46">
        <v>0</v>
      </c>
    </row>
    <row r="11" spans="1:67" x14ac:dyDescent="0.2">
      <c r="A11" s="1">
        <v>1</v>
      </c>
      <c r="B11" s="1" t="s">
        <v>33</v>
      </c>
      <c r="C11" s="1" t="s">
        <v>102</v>
      </c>
      <c r="D11" s="48" t="s">
        <v>32</v>
      </c>
      <c r="E11" s="37" t="s">
        <v>29</v>
      </c>
      <c r="F11" s="38" t="s">
        <v>30</v>
      </c>
      <c r="G11" s="39">
        <v>51.957290810703959</v>
      </c>
      <c r="H11" s="39">
        <v>53.12113412486373</v>
      </c>
      <c r="I11" s="39">
        <v>61.913852087815201</v>
      </c>
      <c r="J11" s="40">
        <v>0.16552203012615982</v>
      </c>
      <c r="K11" s="39"/>
      <c r="L11" s="41">
        <v>61.913852087815201</v>
      </c>
      <c r="M11" s="42">
        <v>63.62830572475535</v>
      </c>
      <c r="N11" s="42">
        <v>65.390234218679836</v>
      </c>
      <c r="O11" s="43">
        <v>67.200952193674752</v>
      </c>
      <c r="P11" s="41">
        <v>77.123144889032659</v>
      </c>
      <c r="Q11" s="42">
        <v>79.258758354977644</v>
      </c>
      <c r="R11" s="42">
        <v>81.453508995404931</v>
      </c>
      <c r="S11" s="43">
        <v>83.709034375099279</v>
      </c>
      <c r="T11" s="41">
        <v>99.246704094563256</v>
      </c>
      <c r="U11" s="42">
        <v>101.99494002321958</v>
      </c>
      <c r="V11" s="42">
        <v>104.81927722685992</v>
      </c>
      <c r="W11" s="43">
        <v>107.72182302239759</v>
      </c>
      <c r="X11" s="44">
        <v>38.51</v>
      </c>
      <c r="Y11" s="41">
        <v>42.116378642778052</v>
      </c>
      <c r="Z11" s="42">
        <v>45.892956374496272</v>
      </c>
      <c r="AA11" s="42">
        <v>49.846393814222459</v>
      </c>
      <c r="AB11" s="43">
        <v>53.983589952039409</v>
      </c>
      <c r="AC11" s="41">
        <v>58.311690243197553</v>
      </c>
      <c r="AD11" s="42">
        <v>62.83809496775693</v>
      </c>
      <c r="AE11" s="42">
        <v>67.570467864215402</v>
      </c>
      <c r="AF11" s="43">
        <v>72.516745045886751</v>
      </c>
      <c r="AG11" s="41">
        <v>77.685144209067786</v>
      </c>
      <c r="AH11" s="42">
        <v>83.084174142317423</v>
      </c>
      <c r="AI11" s="42">
        <v>88.722644546462959</v>
      </c>
      <c r="AJ11" s="43">
        <v>94.609676175250755</v>
      </c>
      <c r="AK11" s="42"/>
      <c r="AL11" s="42"/>
      <c r="AM11" s="42"/>
      <c r="AN11" s="42"/>
      <c r="AO11" s="41">
        <v>48.616531948722091</v>
      </c>
      <c r="AP11" s="42">
        <v>49.705542264373463</v>
      </c>
      <c r="AQ11" s="42">
        <v>50.818946411095432</v>
      </c>
      <c r="AR11" s="43">
        <v>51.957290810703959</v>
      </c>
      <c r="AS11" s="42">
        <v>53.12113412486373</v>
      </c>
      <c r="AT11" s="41"/>
      <c r="AU11" s="42"/>
      <c r="AV11" s="42">
        <v>31.9712986368</v>
      </c>
      <c r="AW11" s="42">
        <v>35.18</v>
      </c>
      <c r="AX11" s="42">
        <v>38.51</v>
      </c>
      <c r="AY11" s="36">
        <v>-13.29732013909311</v>
      </c>
      <c r="AZ11" s="36">
        <v>-13.922763460381887</v>
      </c>
      <c r="BA11" s="36">
        <v>-14.571287807584405</v>
      </c>
      <c r="BB11" s="45">
        <v>-15.243661382970792</v>
      </c>
      <c r="BC11" s="42"/>
      <c r="BD11" s="36">
        <v>-42.116378642778052</v>
      </c>
      <c r="BE11" s="36">
        <v>-45.892956374496272</v>
      </c>
      <c r="BF11" s="36">
        <v>-17.875095177422459</v>
      </c>
      <c r="BG11" s="36">
        <v>-18.80358995203941</v>
      </c>
      <c r="BI11" s="46">
        <v>28.890832</v>
      </c>
      <c r="BJ11" s="46">
        <v>31.9712986368</v>
      </c>
      <c r="BK11" s="46">
        <v>3.2039752782643163</v>
      </c>
      <c r="BL11" s="46">
        <v>3.3267453669908775</v>
      </c>
      <c r="BM11" s="46">
        <v>3.4598171945241205</v>
      </c>
    </row>
    <row r="12" spans="1:67" x14ac:dyDescent="0.2">
      <c r="A12" s="1">
        <v>1</v>
      </c>
      <c r="B12" s="1" t="s">
        <v>33</v>
      </c>
      <c r="C12" s="1" t="s">
        <v>102</v>
      </c>
      <c r="D12" s="48" t="s">
        <v>32</v>
      </c>
      <c r="E12" s="37" t="s">
        <v>31</v>
      </c>
      <c r="F12" s="38"/>
      <c r="G12" s="39">
        <v>57.143847567179954</v>
      </c>
      <c r="H12" s="39">
        <v>58.42386975268478</v>
      </c>
      <c r="I12" s="39">
        <v>39.980252121963858</v>
      </c>
      <c r="J12" s="40">
        <v>-0.31568634033991516</v>
      </c>
      <c r="K12" s="39"/>
      <c r="L12" s="41">
        <v>39.980252121963858</v>
      </c>
      <c r="M12" s="42">
        <v>41.087343448781418</v>
      </c>
      <c r="N12" s="42">
        <v>42.225091190725507</v>
      </c>
      <c r="O12" s="43">
        <v>43.394344253180599</v>
      </c>
      <c r="P12" s="41">
        <v>48.341062659402724</v>
      </c>
      <c r="Q12" s="42">
        <v>49.679672807135333</v>
      </c>
      <c r="R12" s="42">
        <v>51.055350347040047</v>
      </c>
      <c r="S12" s="43">
        <v>52.469121710572495</v>
      </c>
      <c r="T12" s="41">
        <v>58.301664429193558</v>
      </c>
      <c r="U12" s="42">
        <v>59.916093143441927</v>
      </c>
      <c r="V12" s="42">
        <v>61.575226929130494</v>
      </c>
      <c r="W12" s="43">
        <v>63.280303712341009</v>
      </c>
      <c r="X12" s="44">
        <v>24.65</v>
      </c>
      <c r="Y12" s="41">
        <v>25.332582018812751</v>
      </c>
      <c r="Z12" s="42">
        <v>26.034065384984789</v>
      </c>
      <c r="AA12" s="42">
        <v>26.754973494858465</v>
      </c>
      <c r="AB12" s="43">
        <v>27.495844238120217</v>
      </c>
      <c r="AC12" s="41">
        <v>28.257230399135107</v>
      </c>
      <c r="AD12" s="42">
        <v>29.039700069394687</v>
      </c>
      <c r="AE12" s="42">
        <v>29.843837071385934</v>
      </c>
      <c r="AF12" s="43">
        <v>30.670241394197511</v>
      </c>
      <c r="AG12" s="41">
        <v>31.519529641188409</v>
      </c>
      <c r="AH12" s="42">
        <v>32.39233549005295</v>
      </c>
      <c r="AI12" s="42">
        <v>33.289310165625373</v>
      </c>
      <c r="AJ12" s="43">
        <v>34.211122925776948</v>
      </c>
      <c r="AK12" s="42"/>
      <c r="AL12" s="47">
        <v>0.32508835931808239</v>
      </c>
      <c r="AM12" s="42"/>
      <c r="AN12" s="42"/>
      <c r="AO12" s="41">
        <v>53.469602582711516</v>
      </c>
      <c r="AP12" s="42">
        <v>54.667321680564243</v>
      </c>
      <c r="AQ12" s="42">
        <v>55.891869686208878</v>
      </c>
      <c r="AR12" s="43">
        <v>57.143847567179954</v>
      </c>
      <c r="AS12" s="42">
        <v>58.42386975268478</v>
      </c>
      <c r="AT12" s="41"/>
      <c r="AU12" s="42"/>
      <c r="AV12" s="42">
        <v>23.582007705599999</v>
      </c>
      <c r="AW12" s="42">
        <v>24.11</v>
      </c>
      <c r="AX12" s="42">
        <v>24.65</v>
      </c>
      <c r="AY12" s="36">
        <v>13.489350460747659</v>
      </c>
      <c r="AZ12" s="36">
        <v>13.579978231782825</v>
      </c>
      <c r="BA12" s="36">
        <v>13.666778495483371</v>
      </c>
      <c r="BB12" s="45">
        <v>13.749503313999355</v>
      </c>
      <c r="BC12" s="42"/>
      <c r="BD12" s="36">
        <v>-25.332582018812751</v>
      </c>
      <c r="BE12" s="36">
        <v>-26.034065384984789</v>
      </c>
      <c r="BF12" s="36">
        <v>-3.1729657892584662</v>
      </c>
      <c r="BG12" s="36">
        <v>-3.3858442381202174</v>
      </c>
      <c r="BI12" s="46">
        <v>23.065344</v>
      </c>
      <c r="BJ12" s="46">
        <v>23.582007705599999</v>
      </c>
      <c r="BK12" s="46">
        <v>0.52823697260543767</v>
      </c>
      <c r="BL12" s="46">
        <v>0.54031415899723712</v>
      </c>
      <c r="BM12" s="46">
        <v>0.55248119615878011</v>
      </c>
    </row>
    <row r="13" spans="1:67" x14ac:dyDescent="0.2">
      <c r="A13" s="1">
        <v>2</v>
      </c>
      <c r="C13" s="1" t="s">
        <v>104</v>
      </c>
      <c r="D13" s="1">
        <v>2</v>
      </c>
      <c r="E13" s="28" t="s">
        <v>34</v>
      </c>
      <c r="F13" s="17"/>
      <c r="G13" s="39">
        <v>0</v>
      </c>
      <c r="H13" s="39">
        <v>0</v>
      </c>
      <c r="I13" s="39">
        <v>0</v>
      </c>
      <c r="J13" s="40" t="s">
        <v>103</v>
      </c>
      <c r="K13" s="39"/>
      <c r="L13" s="29"/>
      <c r="M13" s="30"/>
      <c r="N13" s="30"/>
      <c r="O13" s="31"/>
      <c r="P13" s="29"/>
      <c r="Q13" s="30"/>
      <c r="R13" s="30"/>
      <c r="S13" s="31"/>
      <c r="T13" s="29"/>
      <c r="U13" s="30"/>
      <c r="V13" s="30"/>
      <c r="W13" s="31"/>
      <c r="X13" s="44"/>
      <c r="Y13" s="29"/>
      <c r="Z13" s="30"/>
      <c r="AA13" s="30"/>
      <c r="AB13" s="31"/>
      <c r="AC13" s="29"/>
      <c r="AD13" s="30"/>
      <c r="AE13" s="30"/>
      <c r="AF13" s="31"/>
      <c r="AG13" s="29"/>
      <c r="AH13" s="30"/>
      <c r="AI13" s="30"/>
      <c r="AJ13" s="31"/>
      <c r="AO13" s="29"/>
      <c r="AP13" s="30"/>
      <c r="AQ13" s="30"/>
      <c r="AR13" s="31"/>
      <c r="AS13" s="42" t="s">
        <v>103</v>
      </c>
      <c r="AT13" s="49"/>
      <c r="AU13" s="17"/>
      <c r="AV13" s="17"/>
      <c r="AW13" s="17"/>
      <c r="AX13" s="17"/>
      <c r="AY13" s="36">
        <v>0</v>
      </c>
      <c r="AZ13" s="36">
        <v>0</v>
      </c>
      <c r="BA13" s="36">
        <v>0</v>
      </c>
      <c r="BB13" s="45">
        <v>0</v>
      </c>
      <c r="BC13" s="17"/>
      <c r="BD13" s="36">
        <v>0</v>
      </c>
      <c r="BE13" s="36">
        <v>0</v>
      </c>
      <c r="BF13" s="36">
        <v>0</v>
      </c>
      <c r="BG13" s="36">
        <v>0</v>
      </c>
      <c r="BI13" s="46">
        <v>0</v>
      </c>
      <c r="BJ13" s="46">
        <v>0</v>
      </c>
      <c r="BK13" s="46">
        <v>0</v>
      </c>
      <c r="BL13" s="46">
        <v>0</v>
      </c>
      <c r="BM13" s="46">
        <v>0</v>
      </c>
    </row>
    <row r="14" spans="1:67" x14ac:dyDescent="0.2">
      <c r="A14" s="1">
        <v>2</v>
      </c>
      <c r="B14" s="1" t="s">
        <v>34</v>
      </c>
      <c r="C14" s="1" t="s">
        <v>104</v>
      </c>
      <c r="D14" s="1">
        <v>2</v>
      </c>
      <c r="E14" s="37" t="s">
        <v>29</v>
      </c>
      <c r="F14" s="38" t="s">
        <v>30</v>
      </c>
      <c r="G14" s="39">
        <v>7.6295109417369424</v>
      </c>
      <c r="H14" s="39">
        <v>7.8004119868318496</v>
      </c>
      <c r="I14" s="39">
        <v>9.7599388508024525</v>
      </c>
      <c r="J14" s="40">
        <v>0.2512081242988895</v>
      </c>
      <c r="K14" s="39"/>
      <c r="L14" s="41">
        <v>9.7599388508024525</v>
      </c>
      <c r="M14" s="42">
        <v>10.030200869636921</v>
      </c>
      <c r="N14" s="42">
        <v>10.307946701632629</v>
      </c>
      <c r="O14" s="43">
        <v>10.593383580716386</v>
      </c>
      <c r="P14" s="41">
        <v>11.817340961122158</v>
      </c>
      <c r="Q14" s="42">
        <v>12.144574407379414</v>
      </c>
      <c r="R14" s="42">
        <v>12.480869259980253</v>
      </c>
      <c r="S14" s="43">
        <v>12.826476437911909</v>
      </c>
      <c r="T14" s="41">
        <v>14.272514844360149</v>
      </c>
      <c r="U14" s="42">
        <v>14.667734397950344</v>
      </c>
      <c r="V14" s="42">
        <v>15.073897958062396</v>
      </c>
      <c r="W14" s="43">
        <v>15.49130857467869</v>
      </c>
      <c r="X14" s="44">
        <v>7.8</v>
      </c>
      <c r="Y14" s="41">
        <v>9.7599388508024525</v>
      </c>
      <c r="Z14" s="42">
        <v>10.030200869636921</v>
      </c>
      <c r="AA14" s="42">
        <v>10.307946701632629</v>
      </c>
      <c r="AB14" s="43">
        <v>10.593383580716386</v>
      </c>
      <c r="AC14" s="41">
        <v>11.817340961122158</v>
      </c>
      <c r="AD14" s="42">
        <v>12.144574407379414</v>
      </c>
      <c r="AE14" s="42">
        <v>12.480869259980253</v>
      </c>
      <c r="AF14" s="43">
        <v>12.826476437911909</v>
      </c>
      <c r="AG14" s="41">
        <v>14.272514844360149</v>
      </c>
      <c r="AH14" s="42">
        <v>14.667734397950344</v>
      </c>
      <c r="AI14" s="42">
        <v>15.073897958062396</v>
      </c>
      <c r="AJ14" s="43">
        <v>15.49130857467869</v>
      </c>
      <c r="AK14" s="42"/>
      <c r="AL14" s="42"/>
      <c r="AM14" s="42"/>
      <c r="AN14" s="42"/>
      <c r="AO14" s="41">
        <v>7.1389473289408665</v>
      </c>
      <c r="AP14" s="42">
        <v>7.2988597491091403</v>
      </c>
      <c r="AQ14" s="42">
        <v>7.4623542074891853</v>
      </c>
      <c r="AR14" s="43">
        <v>7.6295109417369424</v>
      </c>
      <c r="AS14" s="42">
        <v>7.8004119868318496</v>
      </c>
      <c r="AT14" s="41"/>
      <c r="AU14" s="42"/>
      <c r="AV14" s="42">
        <v>12.5</v>
      </c>
      <c r="AW14" s="42">
        <v>7.63</v>
      </c>
      <c r="AX14" s="42">
        <v>7.8</v>
      </c>
      <c r="AY14" s="36">
        <v>-2.620991521861586</v>
      </c>
      <c r="AZ14" s="36">
        <v>-2.7313411205277811</v>
      </c>
      <c r="BA14" s="36">
        <v>-2.8455924941434434</v>
      </c>
      <c r="BB14" s="45">
        <v>-2.9638726389794439</v>
      </c>
      <c r="BC14" s="42"/>
      <c r="BD14" s="36">
        <v>-9.7599388508024525</v>
      </c>
      <c r="BE14" s="36">
        <v>-10.030200869636921</v>
      </c>
      <c r="BF14" s="36">
        <v>2.1920532983673713</v>
      </c>
      <c r="BG14" s="36">
        <v>-2.9633835807163864</v>
      </c>
      <c r="BI14" s="46">
        <v>12.5</v>
      </c>
      <c r="BJ14" s="46">
        <v>12.5</v>
      </c>
      <c r="BK14" s="46">
        <v>0</v>
      </c>
      <c r="BL14" s="46">
        <v>4.87</v>
      </c>
      <c r="BM14" s="46">
        <v>4.7</v>
      </c>
    </row>
    <row r="15" spans="1:67" x14ac:dyDescent="0.2">
      <c r="A15" s="1">
        <v>2</v>
      </c>
      <c r="B15" s="1" t="s">
        <v>34</v>
      </c>
      <c r="C15" s="1" t="s">
        <v>104</v>
      </c>
      <c r="D15" s="1">
        <v>2</v>
      </c>
      <c r="E15" s="37" t="s">
        <v>31</v>
      </c>
      <c r="F15" s="38"/>
      <c r="G15" s="39">
        <v>7.862753888978629</v>
      </c>
      <c r="H15" s="39">
        <v>8.03887957609175</v>
      </c>
      <c r="I15" s="39">
        <v>7.4596970261691595</v>
      </c>
      <c r="J15" s="40">
        <v>-7.2047670877559131E-2</v>
      </c>
      <c r="K15" s="39"/>
      <c r="L15" s="41">
        <v>7.4596970261691595</v>
      </c>
      <c r="M15" s="42">
        <v>7.6662631541956916</v>
      </c>
      <c r="N15" s="42">
        <v>7.8785492953940963</v>
      </c>
      <c r="O15" s="43">
        <v>8.0967138423866256</v>
      </c>
      <c r="P15" s="41">
        <v>9.0175610980464089</v>
      </c>
      <c r="Q15" s="42">
        <v>9.2672659685969911</v>
      </c>
      <c r="R15" s="42">
        <v>9.523885405259044</v>
      </c>
      <c r="S15" s="43">
        <v>9.7876108789654541</v>
      </c>
      <c r="T15" s="41">
        <v>10.881517834420846</v>
      </c>
      <c r="U15" s="42">
        <v>11.182837445421491</v>
      </c>
      <c r="V15" s="42">
        <v>11.492500883942812</v>
      </c>
      <c r="W15" s="43">
        <v>11.810739198529792</v>
      </c>
      <c r="X15" s="44">
        <v>8.0399999999999991</v>
      </c>
      <c r="Y15" s="41">
        <v>7.4596970261691595</v>
      </c>
      <c r="Z15" s="42">
        <v>7.6662631541956916</v>
      </c>
      <c r="AA15" s="42">
        <v>7.8785492953940963</v>
      </c>
      <c r="AB15" s="43">
        <v>8.0967138423866256</v>
      </c>
      <c r="AC15" s="41">
        <v>9.0175610980464089</v>
      </c>
      <c r="AD15" s="42">
        <v>9.2672659685969911</v>
      </c>
      <c r="AE15" s="42">
        <v>9.523885405259044</v>
      </c>
      <c r="AF15" s="43">
        <v>9.7876108789654541</v>
      </c>
      <c r="AG15" s="41">
        <v>10.881517834420846</v>
      </c>
      <c r="AH15" s="42">
        <v>11.182837445421491</v>
      </c>
      <c r="AI15" s="42">
        <v>11.492500883942812</v>
      </c>
      <c r="AJ15" s="43">
        <v>11.810739198529792</v>
      </c>
      <c r="AK15" s="47">
        <v>0.13</v>
      </c>
      <c r="AL15" s="47">
        <v>0.39981754687901366</v>
      </c>
      <c r="AM15" s="42">
        <v>0.39981754687901366</v>
      </c>
      <c r="AN15" s="42"/>
      <c r="AO15" s="41">
        <v>7.3571931808599471</v>
      </c>
      <c r="AP15" s="42">
        <v>7.5219943081112088</v>
      </c>
      <c r="AQ15" s="42">
        <v>7.6904869806129001</v>
      </c>
      <c r="AR15" s="43">
        <v>7.862753888978629</v>
      </c>
      <c r="AS15" s="42">
        <v>8.03887957609175</v>
      </c>
      <c r="AT15" s="41"/>
      <c r="AU15" s="42"/>
      <c r="AV15" s="42">
        <v>7.2648472320000002</v>
      </c>
      <c r="AW15" s="42">
        <v>7.43</v>
      </c>
      <c r="AX15" s="42">
        <v>8.0399999999999991</v>
      </c>
      <c r="AY15" s="36">
        <v>-0.10250384530921242</v>
      </c>
      <c r="AZ15" s="36">
        <v>-0.14426884608448276</v>
      </c>
      <c r="BA15" s="36">
        <v>-0.18806231478119617</v>
      </c>
      <c r="BB15" s="45">
        <v>-0.23395995340799658</v>
      </c>
      <c r="BC15" s="42"/>
      <c r="BD15" s="36">
        <v>-7.4596970261691595</v>
      </c>
      <c r="BE15" s="36">
        <v>-7.6662631541956916</v>
      </c>
      <c r="BF15" s="36">
        <v>-0.61370206339409616</v>
      </c>
      <c r="BG15" s="36">
        <v>-0.6667138423866259</v>
      </c>
      <c r="BI15" s="46">
        <v>7.1056800000000004</v>
      </c>
      <c r="BJ15" s="46">
        <v>7.2648472320000002</v>
      </c>
      <c r="BK15" s="46">
        <v>0.16273257799679985</v>
      </c>
      <c r="BL15" s="46">
        <v>0.16395759774072882</v>
      </c>
      <c r="BM15" s="46">
        <v>-0.27593775206987825</v>
      </c>
    </row>
    <row r="16" spans="1:67" x14ac:dyDescent="0.2">
      <c r="A16" s="1">
        <v>3</v>
      </c>
      <c r="C16" s="1" t="s">
        <v>105</v>
      </c>
      <c r="D16" s="1">
        <v>3</v>
      </c>
      <c r="E16" s="28" t="s">
        <v>35</v>
      </c>
      <c r="F16" s="17"/>
      <c r="G16" s="39">
        <v>0</v>
      </c>
      <c r="H16" s="39">
        <v>0</v>
      </c>
      <c r="I16" s="39">
        <v>0</v>
      </c>
      <c r="J16" s="40" t="s">
        <v>103</v>
      </c>
      <c r="K16" s="39"/>
      <c r="L16" s="29"/>
      <c r="M16" s="32"/>
      <c r="N16" s="32"/>
      <c r="O16" s="50"/>
      <c r="P16" s="29"/>
      <c r="Q16" s="32"/>
      <c r="R16" s="32"/>
      <c r="S16" s="50"/>
      <c r="T16" s="29"/>
      <c r="U16" s="32"/>
      <c r="V16" s="32"/>
      <c r="W16" s="50"/>
      <c r="X16" s="44"/>
      <c r="Y16" s="29"/>
      <c r="Z16" s="32"/>
      <c r="AA16" s="32"/>
      <c r="AB16" s="50"/>
      <c r="AC16" s="29"/>
      <c r="AD16" s="32"/>
      <c r="AE16" s="32"/>
      <c r="AF16" s="50"/>
      <c r="AG16" s="29"/>
      <c r="AH16" s="32"/>
      <c r="AI16" s="32"/>
      <c r="AJ16" s="50"/>
      <c r="AO16" s="29"/>
      <c r="AP16" s="32"/>
      <c r="AQ16" s="32"/>
      <c r="AR16" s="50"/>
      <c r="AS16" s="42" t="s">
        <v>103</v>
      </c>
      <c r="AT16" s="49"/>
      <c r="AU16" s="17"/>
      <c r="AV16" s="17"/>
      <c r="AW16" s="17"/>
      <c r="AX16" s="17"/>
      <c r="AY16" s="36">
        <v>0</v>
      </c>
      <c r="AZ16" s="36">
        <v>0</v>
      </c>
      <c r="BA16" s="36">
        <v>0</v>
      </c>
      <c r="BB16" s="45">
        <v>0</v>
      </c>
      <c r="BC16" s="17"/>
      <c r="BD16" s="36">
        <v>0</v>
      </c>
      <c r="BE16" s="36">
        <v>0</v>
      </c>
      <c r="BF16" s="36">
        <v>0</v>
      </c>
      <c r="BG16" s="36">
        <v>0</v>
      </c>
      <c r="BI16" s="46">
        <v>0</v>
      </c>
      <c r="BJ16" s="46">
        <v>0</v>
      </c>
      <c r="BK16" s="46">
        <v>0</v>
      </c>
      <c r="BL16" s="46">
        <v>0</v>
      </c>
      <c r="BM16" s="46">
        <v>0</v>
      </c>
    </row>
    <row r="17" spans="1:65" x14ac:dyDescent="0.2">
      <c r="A17" s="1">
        <v>3</v>
      </c>
      <c r="B17" s="1" t="s">
        <v>35</v>
      </c>
      <c r="C17" s="1" t="s">
        <v>105</v>
      </c>
      <c r="D17" s="1">
        <v>3</v>
      </c>
      <c r="E17" s="37" t="s">
        <v>29</v>
      </c>
      <c r="F17" s="38" t="s">
        <v>30</v>
      </c>
      <c r="G17" s="39">
        <v>18.632971999327115</v>
      </c>
      <c r="H17" s="39">
        <v>19.050350572112041</v>
      </c>
      <c r="I17" s="39">
        <v>19.424140309084578</v>
      </c>
      <c r="J17" s="40">
        <v>1.9621147419708405E-2</v>
      </c>
      <c r="K17" s="39"/>
      <c r="L17" s="41">
        <v>19.424140309084578</v>
      </c>
      <c r="M17" s="42">
        <v>19.962013287010627</v>
      </c>
      <c r="N17" s="42">
        <v>20.514780480885459</v>
      </c>
      <c r="O17" s="43">
        <v>21.082854325759421</v>
      </c>
      <c r="P17" s="41">
        <v>22.871615270913882</v>
      </c>
      <c r="Q17" s="42">
        <v>23.504952119803498</v>
      </c>
      <c r="R17" s="42">
        <v>24.15582667031191</v>
      </c>
      <c r="S17" s="43">
        <v>24.824724558129859</v>
      </c>
      <c r="T17" s="41">
        <v>28.724754531232918</v>
      </c>
      <c r="U17" s="42">
        <v>29.520170390779761</v>
      </c>
      <c r="V17" s="42">
        <v>30.337612074391721</v>
      </c>
      <c r="W17" s="43">
        <v>31.177689498152226</v>
      </c>
      <c r="X17" s="44">
        <v>19.05</v>
      </c>
      <c r="Y17" s="41">
        <v>19.424140309084578</v>
      </c>
      <c r="Z17" s="42">
        <v>19.962013287010627</v>
      </c>
      <c r="AA17" s="42">
        <v>20.514780480885459</v>
      </c>
      <c r="AB17" s="43">
        <v>21.082854325759421</v>
      </c>
      <c r="AC17" s="41">
        <v>22.871615270913882</v>
      </c>
      <c r="AD17" s="42">
        <v>23.504952119803498</v>
      </c>
      <c r="AE17" s="42">
        <v>24.15582667031191</v>
      </c>
      <c r="AF17" s="43">
        <v>24.824724558129859</v>
      </c>
      <c r="AG17" s="41">
        <v>28.672486170568821</v>
      </c>
      <c r="AH17" s="42">
        <v>29.520170390779761</v>
      </c>
      <c r="AI17" s="42">
        <v>30.337612074391721</v>
      </c>
      <c r="AJ17" s="43">
        <v>31.177689498152226</v>
      </c>
      <c r="AK17" s="42"/>
      <c r="AL17" s="42"/>
      <c r="AM17" s="42"/>
      <c r="AN17" s="42"/>
      <c r="AO17" s="41">
        <v>17.434905946218205</v>
      </c>
      <c r="AP17" s="42">
        <v>17.825447839413489</v>
      </c>
      <c r="AQ17" s="42">
        <v>18.224737871016348</v>
      </c>
      <c r="AR17" s="43">
        <v>18.632971999327115</v>
      </c>
      <c r="AS17" s="42">
        <v>19.050350572112041</v>
      </c>
      <c r="AT17" s="41"/>
      <c r="AU17" s="42"/>
      <c r="AV17" s="42">
        <v>28.58</v>
      </c>
      <c r="AW17" s="42">
        <v>18.63</v>
      </c>
      <c r="AX17" s="42">
        <v>19.05</v>
      </c>
      <c r="AY17" s="46">
        <v>-1.9892343628663731</v>
      </c>
      <c r="AZ17" s="46">
        <v>-2.136565447597139</v>
      </c>
      <c r="BA17" s="46">
        <v>-2.2900426098691113</v>
      </c>
      <c r="BB17" s="51">
        <v>-2.4498823264323057</v>
      </c>
      <c r="BC17" s="42"/>
      <c r="BD17" s="46">
        <v>-19.424140309084578</v>
      </c>
      <c r="BE17" s="46">
        <v>-19.962013287010627</v>
      </c>
      <c r="BF17" s="46">
        <v>8.0652195191145388</v>
      </c>
      <c r="BG17" s="46">
        <v>-2.4528543257594215</v>
      </c>
      <c r="BI17" s="46">
        <v>28.58</v>
      </c>
      <c r="BJ17" s="46">
        <v>28.58</v>
      </c>
      <c r="BK17" s="46">
        <v>0</v>
      </c>
      <c r="BL17" s="46">
        <v>9.9499999999999993</v>
      </c>
      <c r="BM17" s="46">
        <v>9.5299999999999976</v>
      </c>
    </row>
    <row r="18" spans="1:65" x14ac:dyDescent="0.2">
      <c r="A18" s="1">
        <v>3</v>
      </c>
      <c r="B18" s="1" t="s">
        <v>35</v>
      </c>
      <c r="C18" s="1" t="s">
        <v>105</v>
      </c>
      <c r="D18" s="1">
        <v>3</v>
      </c>
      <c r="E18" s="37" t="s">
        <v>31</v>
      </c>
      <c r="F18" s="38"/>
      <c r="G18" s="39">
        <v>2.0942022309274879</v>
      </c>
      <c r="H18" s="39">
        <v>2.1411123609002636</v>
      </c>
      <c r="I18" s="39">
        <v>3.2666524706562017</v>
      </c>
      <c r="J18" s="40">
        <v>0.52568007653866777</v>
      </c>
      <c r="K18" s="39"/>
      <c r="L18" s="41">
        <v>3.2666524706562017</v>
      </c>
      <c r="M18" s="42">
        <v>3.3571091943146261</v>
      </c>
      <c r="N18" s="42">
        <v>3.4500707509568218</v>
      </c>
      <c r="O18" s="43">
        <v>3.5456065017979954</v>
      </c>
      <c r="P18" s="41">
        <v>3.9488075113939933</v>
      </c>
      <c r="Q18" s="42">
        <v>4.0581537589814278</v>
      </c>
      <c r="R18" s="42">
        <v>4.1705279084929119</v>
      </c>
      <c r="S18" s="43">
        <v>4.2860138054216756</v>
      </c>
      <c r="T18" s="41">
        <v>4.7650068246462807</v>
      </c>
      <c r="U18" s="42">
        <v>4.8969544099616398</v>
      </c>
      <c r="V18" s="42">
        <v>5.032555749806896</v>
      </c>
      <c r="W18" s="43">
        <v>5.1719120201310718</v>
      </c>
      <c r="X18" s="44">
        <v>2.14</v>
      </c>
      <c r="Y18" s="41">
        <v>3.2666524706562017</v>
      </c>
      <c r="Z18" s="42">
        <v>3.3571091943146261</v>
      </c>
      <c r="AA18" s="42">
        <v>3.4500707509568218</v>
      </c>
      <c r="AB18" s="43">
        <v>3.5456065017979954</v>
      </c>
      <c r="AC18" s="41">
        <v>3.9488075113939933</v>
      </c>
      <c r="AD18" s="42">
        <v>4.0581537589814278</v>
      </c>
      <c r="AE18" s="42">
        <v>4.1705279084929119</v>
      </c>
      <c r="AF18" s="43">
        <v>4.2860138054216756</v>
      </c>
      <c r="AG18" s="41">
        <v>4.4046976170226522</v>
      </c>
      <c r="AH18" s="42">
        <v>4.8969544099616398</v>
      </c>
      <c r="AI18" s="42">
        <v>5.032555749806896</v>
      </c>
      <c r="AJ18" s="43">
        <v>5.1719120201310718</v>
      </c>
      <c r="AK18" s="42"/>
      <c r="AL18" s="52">
        <v>0.50267466921937398</v>
      </c>
      <c r="AM18" s="42"/>
      <c r="AN18" s="42"/>
      <c r="AO18" s="41">
        <v>1.9595488540367925</v>
      </c>
      <c r="AP18" s="42">
        <v>2.0034427483672159</v>
      </c>
      <c r="AQ18" s="42">
        <v>2.0483198659306416</v>
      </c>
      <c r="AR18" s="43">
        <v>2.0942022309274879</v>
      </c>
      <c r="AS18" s="42">
        <v>2.1411123609002636</v>
      </c>
      <c r="AT18" s="41"/>
      <c r="AU18" s="42"/>
      <c r="AV18" s="42">
        <v>1.8501841151999998</v>
      </c>
      <c r="AW18" s="42">
        <v>1.89</v>
      </c>
      <c r="AX18" s="42">
        <v>2.14</v>
      </c>
      <c r="AY18" s="46">
        <v>-1.3071036166194092</v>
      </c>
      <c r="AZ18" s="46">
        <v>-1.3536664459474101</v>
      </c>
      <c r="BA18" s="46">
        <v>-1.4017508850261802</v>
      </c>
      <c r="BB18" s="51">
        <v>-1.4514042708705075</v>
      </c>
      <c r="BC18" s="42"/>
      <c r="BD18" s="46">
        <v>-3.2666524706562017</v>
      </c>
      <c r="BE18" s="46">
        <v>-3.3571091943146261</v>
      </c>
      <c r="BF18" s="46">
        <v>-1.599886635756822</v>
      </c>
      <c r="BG18" s="46">
        <v>-1.6556065017979955</v>
      </c>
      <c r="BI18" s="46">
        <v>1.8096479999999999</v>
      </c>
      <c r="BJ18" s="46">
        <v>1.8501841151999998</v>
      </c>
      <c r="BK18" s="46">
        <v>4.1444124180479935E-2</v>
      </c>
      <c r="BL18" s="46">
        <v>4.4000711942602466E-2</v>
      </c>
      <c r="BM18" s="46">
        <v>-0.16267767210988349</v>
      </c>
    </row>
    <row r="19" spans="1:65" x14ac:dyDescent="0.2">
      <c r="A19" s="1">
        <v>3</v>
      </c>
      <c r="C19" s="1" t="s">
        <v>105</v>
      </c>
      <c r="D19" s="1">
        <v>4</v>
      </c>
      <c r="E19" s="28" t="s">
        <v>36</v>
      </c>
      <c r="F19" s="17"/>
      <c r="G19" s="39">
        <v>0</v>
      </c>
      <c r="H19" s="39">
        <v>0</v>
      </c>
      <c r="I19" s="39">
        <v>0</v>
      </c>
      <c r="J19" s="40" t="s">
        <v>103</v>
      </c>
      <c r="K19" s="39"/>
      <c r="L19" s="29"/>
      <c r="M19" s="32"/>
      <c r="N19" s="32"/>
      <c r="O19" s="50"/>
      <c r="P19" s="29"/>
      <c r="Q19" s="32"/>
      <c r="R19" s="32"/>
      <c r="S19" s="50"/>
      <c r="T19" s="29"/>
      <c r="U19" s="32"/>
      <c r="V19" s="32"/>
      <c r="W19" s="50"/>
      <c r="X19" s="44"/>
      <c r="Y19" s="29"/>
      <c r="Z19" s="32"/>
      <c r="AA19" s="32"/>
      <c r="AB19" s="50"/>
      <c r="AC19" s="29"/>
      <c r="AD19" s="32"/>
      <c r="AE19" s="32"/>
      <c r="AF19" s="50"/>
      <c r="AG19" s="29"/>
      <c r="AH19" s="32"/>
      <c r="AI19" s="32"/>
      <c r="AJ19" s="50"/>
      <c r="AO19" s="29"/>
      <c r="AP19" s="32"/>
      <c r="AQ19" s="32"/>
      <c r="AR19" s="50"/>
      <c r="AS19" s="42" t="s">
        <v>103</v>
      </c>
      <c r="AT19" s="49"/>
      <c r="AU19" s="17"/>
      <c r="AV19" s="17"/>
      <c r="AW19" s="17"/>
      <c r="AX19" s="17"/>
      <c r="AY19" s="36">
        <v>0</v>
      </c>
      <c r="AZ19" s="36">
        <v>0</v>
      </c>
      <c r="BA19" s="36">
        <v>0</v>
      </c>
      <c r="BB19" s="45">
        <v>0</v>
      </c>
      <c r="BC19" s="17"/>
      <c r="BD19" s="36">
        <v>0</v>
      </c>
      <c r="BE19" s="36">
        <v>0</v>
      </c>
      <c r="BF19" s="36">
        <v>0</v>
      </c>
      <c r="BG19" s="36">
        <v>0</v>
      </c>
      <c r="BI19" s="46">
        <v>0</v>
      </c>
      <c r="BJ19" s="46">
        <v>0</v>
      </c>
      <c r="BK19" s="46">
        <v>0</v>
      </c>
      <c r="BL19" s="46">
        <v>0</v>
      </c>
      <c r="BM19" s="46">
        <v>0</v>
      </c>
    </row>
    <row r="20" spans="1:65" x14ac:dyDescent="0.2">
      <c r="A20" s="1">
        <v>4</v>
      </c>
      <c r="B20" s="1" t="s">
        <v>36</v>
      </c>
      <c r="C20" s="1" t="s">
        <v>106</v>
      </c>
      <c r="D20" s="1">
        <v>4</v>
      </c>
      <c r="E20" s="37" t="s">
        <v>29</v>
      </c>
      <c r="F20" s="38" t="s">
        <v>30</v>
      </c>
      <c r="G20" s="39">
        <v>13.131397815252159</v>
      </c>
      <c r="H20" s="39">
        <v>13.425541126313806</v>
      </c>
      <c r="I20" s="39">
        <v>17.862834861303661</v>
      </c>
      <c r="J20" s="40">
        <v>0.330511350957232</v>
      </c>
      <c r="K20" s="39"/>
      <c r="L20" s="41">
        <v>17.862834861303661</v>
      </c>
      <c r="M20" s="42">
        <v>18.357473801723437</v>
      </c>
      <c r="N20" s="42">
        <v>18.865809766343421</v>
      </c>
      <c r="O20" s="43">
        <v>19.388222038832176</v>
      </c>
      <c r="P20" s="41">
        <v>22.553828252960297</v>
      </c>
      <c r="Q20" s="42">
        <v>23.178365276118992</v>
      </c>
      <c r="R20" s="42">
        <v>23.820196325325995</v>
      </c>
      <c r="S20" s="43">
        <v>24.479800288662997</v>
      </c>
      <c r="T20" s="41">
        <v>29.023486879322988</v>
      </c>
      <c r="U20" s="42">
        <v>29.827174922611977</v>
      </c>
      <c r="V20" s="42">
        <v>30.65311785462648</v>
      </c>
      <c r="W20" s="43">
        <v>31.501931934468917</v>
      </c>
      <c r="X20" s="44">
        <v>13.13</v>
      </c>
      <c r="Y20" s="41">
        <v>16.033582227464969</v>
      </c>
      <c r="Z20" s="42">
        <v>18.357473801723437</v>
      </c>
      <c r="AA20" s="42">
        <v>18.865809766343421</v>
      </c>
      <c r="AB20" s="43">
        <v>19.388222038832176</v>
      </c>
      <c r="AC20" s="41">
        <v>22.553828252960297</v>
      </c>
      <c r="AD20" s="42">
        <v>23.178365276118992</v>
      </c>
      <c r="AE20" s="42">
        <v>23.820196325325995</v>
      </c>
      <c r="AF20" s="43">
        <v>24.479800288662997</v>
      </c>
      <c r="AG20" s="41">
        <v>28.318010618984708</v>
      </c>
      <c r="AH20" s="42">
        <v>29.827174922611977</v>
      </c>
      <c r="AI20" s="42">
        <v>30.65311785462648</v>
      </c>
      <c r="AJ20" s="43">
        <v>31.501931934468917</v>
      </c>
      <c r="AK20" s="42"/>
      <c r="AL20" s="42"/>
      <c r="AM20" s="42"/>
      <c r="AN20" s="42"/>
      <c r="AO20" s="41">
        <v>12.287072929619836</v>
      </c>
      <c r="AP20" s="42">
        <v>12.56230336324332</v>
      </c>
      <c r="AQ20" s="42">
        <v>12.843698958579969</v>
      </c>
      <c r="AR20" s="43">
        <v>13.131397815252159</v>
      </c>
      <c r="AS20" s="42">
        <v>13.425541126313806</v>
      </c>
      <c r="AT20" s="41"/>
      <c r="AU20" s="42"/>
      <c r="AV20" s="42">
        <v>13.06</v>
      </c>
      <c r="AW20" s="42">
        <v>13.06</v>
      </c>
      <c r="AX20" s="42">
        <v>13.13</v>
      </c>
      <c r="AY20" s="36">
        <v>-5.5757619316838252</v>
      </c>
      <c r="AZ20" s="36">
        <v>-5.7951704384801168</v>
      </c>
      <c r="BA20" s="36">
        <v>-6.0221108077634522</v>
      </c>
      <c r="BB20" s="45">
        <v>-6.2568242235800167</v>
      </c>
      <c r="BC20" s="42"/>
      <c r="BD20" s="36">
        <v>-16.033582227464969</v>
      </c>
      <c r="BE20" s="36">
        <v>-18.357473801723437</v>
      </c>
      <c r="BF20" s="36">
        <v>-5.8058097663434207</v>
      </c>
      <c r="BG20" s="36">
        <v>-6.328222038832175</v>
      </c>
      <c r="BI20" s="46">
        <v>13.06</v>
      </c>
      <c r="BJ20" s="46">
        <v>13.06</v>
      </c>
      <c r="BK20" s="46">
        <v>0</v>
      </c>
      <c r="BL20" s="46">
        <v>7.1397815252158381E-2</v>
      </c>
      <c r="BM20" s="46">
        <v>0.29554112631380569</v>
      </c>
    </row>
    <row r="21" spans="1:65" x14ac:dyDescent="0.2">
      <c r="A21" s="1">
        <v>4</v>
      </c>
      <c r="B21" s="1" t="s">
        <v>36</v>
      </c>
      <c r="C21" s="1" t="s">
        <v>106</v>
      </c>
      <c r="D21" s="1">
        <v>4</v>
      </c>
      <c r="E21" s="37" t="s">
        <v>31</v>
      </c>
      <c r="F21" s="38"/>
      <c r="G21" s="39">
        <v>1.0814550152534868</v>
      </c>
      <c r="H21" s="39">
        <v>1.1056796075951649</v>
      </c>
      <c r="I21" s="39">
        <v>1.5042068355239566</v>
      </c>
      <c r="J21" s="40">
        <v>0.36043644577617012</v>
      </c>
      <c r="K21" s="39"/>
      <c r="L21" s="41">
        <v>1.5042068355239566</v>
      </c>
      <c r="M21" s="42">
        <v>1.5458597579784747</v>
      </c>
      <c r="N21" s="42">
        <v>1.5886660895972309</v>
      </c>
      <c r="O21" s="43">
        <v>1.6326577693804616</v>
      </c>
      <c r="P21" s="41">
        <v>1.8160283353730535</v>
      </c>
      <c r="Q21" s="42">
        <v>1.8663158926704206</v>
      </c>
      <c r="R21" s="42">
        <v>1.9179959604092154</v>
      </c>
      <c r="S21" s="43">
        <v>1.9711070985321695</v>
      </c>
      <c r="T21" s="41">
        <v>2.1897948912589489</v>
      </c>
      <c r="U21" s="42">
        <v>2.2504324011032235</v>
      </c>
      <c r="V21" s="42">
        <v>2.3127490214499442</v>
      </c>
      <c r="W21" s="43">
        <v>2.3767912484709797</v>
      </c>
      <c r="X21" s="44">
        <v>1.08</v>
      </c>
      <c r="Y21" s="41">
        <v>1.1099062304388541</v>
      </c>
      <c r="Z21" s="42">
        <v>1.5458597579784747</v>
      </c>
      <c r="AA21" s="42">
        <v>1.5886660895972309</v>
      </c>
      <c r="AB21" s="43">
        <v>1.6326577693804616</v>
      </c>
      <c r="AC21" s="41">
        <v>1.8160283353730535</v>
      </c>
      <c r="AD21" s="42">
        <v>1.8663158926704206</v>
      </c>
      <c r="AE21" s="42">
        <v>1.9179959604092154</v>
      </c>
      <c r="AF21" s="43">
        <v>1.9711070985321695</v>
      </c>
      <c r="AG21" s="41">
        <v>2.02568893474362</v>
      </c>
      <c r="AH21" s="42">
        <v>2.2504324011032235</v>
      </c>
      <c r="AI21" s="42">
        <v>2.3127490214499442</v>
      </c>
      <c r="AJ21" s="43">
        <v>2.3767912484709797</v>
      </c>
      <c r="AK21" s="42"/>
      <c r="AL21" s="47">
        <v>0.47962450921194222</v>
      </c>
      <c r="AM21" s="42"/>
      <c r="AN21" s="42"/>
      <c r="AO21" s="41">
        <v>1.0119194338236228</v>
      </c>
      <c r="AP21" s="42">
        <v>1.0345864291412721</v>
      </c>
      <c r="AQ21" s="42">
        <v>1.0577611651540364</v>
      </c>
      <c r="AR21" s="43">
        <v>1.0814550152534868</v>
      </c>
      <c r="AS21" s="42">
        <v>1.1056796075951649</v>
      </c>
      <c r="AT21" s="41"/>
      <c r="AU21" s="42"/>
      <c r="AV21" s="42">
        <v>1.0345864291412719</v>
      </c>
      <c r="AW21" s="42">
        <v>1.06</v>
      </c>
      <c r="AX21" s="42">
        <v>1.08</v>
      </c>
      <c r="AY21" s="36">
        <v>-0.4922874017003338</v>
      </c>
      <c r="AZ21" s="36">
        <v>-0.51127332883720267</v>
      </c>
      <c r="BA21" s="36">
        <v>-0.53090492444319448</v>
      </c>
      <c r="BB21" s="45">
        <v>-0.55120275412697484</v>
      </c>
      <c r="BC21" s="42"/>
      <c r="BD21" s="36">
        <v>-1.1099062304388541</v>
      </c>
      <c r="BE21" s="36">
        <v>-1.5458597579784747</v>
      </c>
      <c r="BF21" s="36">
        <v>-0.55407966045595902</v>
      </c>
      <c r="BG21" s="36">
        <v>-0.57265776938046153</v>
      </c>
      <c r="BI21" s="46">
        <v>1.0119194338236228</v>
      </c>
      <c r="BJ21" s="46">
        <v>1.0345864291412719</v>
      </c>
      <c r="BK21" s="46">
        <v>2.3174736012764541E-2</v>
      </c>
      <c r="BL21" s="46">
        <v>2.1455015253486698E-2</v>
      </c>
      <c r="BM21" s="46">
        <v>2.5679607595164855E-2</v>
      </c>
    </row>
    <row r="22" spans="1:65" x14ac:dyDescent="0.2">
      <c r="A22" s="1">
        <v>5</v>
      </c>
      <c r="C22" s="1" t="s">
        <v>107</v>
      </c>
      <c r="D22" s="1">
        <v>5</v>
      </c>
      <c r="E22" s="28" t="s">
        <v>37</v>
      </c>
      <c r="F22" s="17"/>
      <c r="G22" s="39">
        <v>0</v>
      </c>
      <c r="H22" s="39">
        <v>0</v>
      </c>
      <c r="I22" s="39">
        <v>0</v>
      </c>
      <c r="J22" s="40" t="s">
        <v>103</v>
      </c>
      <c r="K22" s="39"/>
      <c r="L22" s="29"/>
      <c r="M22" s="32"/>
      <c r="N22" s="32"/>
      <c r="O22" s="50"/>
      <c r="P22" s="29"/>
      <c r="Q22" s="32"/>
      <c r="R22" s="32"/>
      <c r="S22" s="50"/>
      <c r="T22" s="29"/>
      <c r="U22" s="32"/>
      <c r="V22" s="32"/>
      <c r="W22" s="50"/>
      <c r="X22" s="44"/>
      <c r="Y22" s="29"/>
      <c r="Z22" s="32"/>
      <c r="AA22" s="32"/>
      <c r="AB22" s="50"/>
      <c r="AC22" s="29"/>
      <c r="AD22" s="32"/>
      <c r="AE22" s="32"/>
      <c r="AF22" s="50"/>
      <c r="AG22" s="29"/>
      <c r="AH22" s="32"/>
      <c r="AI22" s="32"/>
      <c r="AJ22" s="50"/>
      <c r="AO22" s="29"/>
      <c r="AP22" s="32"/>
      <c r="AQ22" s="32"/>
      <c r="AR22" s="50"/>
      <c r="AS22" s="42" t="s">
        <v>103</v>
      </c>
      <c r="AT22" s="49"/>
      <c r="AU22" s="17"/>
      <c r="AV22" s="17"/>
      <c r="AW22" s="17"/>
      <c r="AX22" s="17"/>
      <c r="AY22" s="36">
        <v>0</v>
      </c>
      <c r="AZ22" s="36">
        <v>0</v>
      </c>
      <c r="BA22" s="36">
        <v>0</v>
      </c>
      <c r="BB22" s="45">
        <v>0</v>
      </c>
      <c r="BC22" s="17"/>
      <c r="BD22" s="36">
        <v>0</v>
      </c>
      <c r="BE22" s="36">
        <v>0</v>
      </c>
      <c r="BF22" s="36">
        <v>0</v>
      </c>
      <c r="BG22" s="36">
        <v>0</v>
      </c>
      <c r="BI22" s="46">
        <v>0</v>
      </c>
      <c r="BJ22" s="46">
        <v>0</v>
      </c>
      <c r="BK22" s="46">
        <v>0</v>
      </c>
      <c r="BL22" s="46">
        <v>0</v>
      </c>
      <c r="BM22" s="46">
        <v>0</v>
      </c>
    </row>
    <row r="23" spans="1:65" x14ac:dyDescent="0.2">
      <c r="A23" s="1">
        <v>5</v>
      </c>
      <c r="B23" s="1" t="s">
        <v>37</v>
      </c>
      <c r="C23" s="1" t="s">
        <v>107</v>
      </c>
      <c r="D23" s="1">
        <v>5</v>
      </c>
      <c r="E23" s="37" t="s">
        <v>29</v>
      </c>
      <c r="F23" s="38" t="s">
        <v>30</v>
      </c>
      <c r="G23" s="39">
        <v>4.0981046087222239</v>
      </c>
      <c r="H23" s="39">
        <v>4.1899021519576021</v>
      </c>
      <c r="I23" s="39">
        <v>6.8720879191969271</v>
      </c>
      <c r="J23" s="40">
        <v>0.6401547506273283</v>
      </c>
      <c r="K23" s="39"/>
      <c r="L23" s="41">
        <v>6.8720879191969271</v>
      </c>
      <c r="M23" s="42">
        <v>7.0623825904076423</v>
      </c>
      <c r="N23" s="42">
        <v>7.2579467026262412</v>
      </c>
      <c r="O23" s="43">
        <v>7.458926171701858</v>
      </c>
      <c r="P23" s="41">
        <v>8.3900267167631348</v>
      </c>
      <c r="Q23" s="42">
        <v>8.6223545615591224</v>
      </c>
      <c r="R23" s="42">
        <v>8.8611157860438414</v>
      </c>
      <c r="S23" s="43">
        <v>9.1064885366390289</v>
      </c>
      <c r="T23" s="41">
        <v>10.668517132683959</v>
      </c>
      <c r="U23" s="42">
        <v>10.9639385510274</v>
      </c>
      <c r="V23" s="42">
        <v>11.267540470309314</v>
      </c>
      <c r="W23" s="43">
        <v>11.57954941640579</v>
      </c>
      <c r="X23" s="44">
        <v>4.1900000000000004</v>
      </c>
      <c r="Y23" s="41">
        <v>6.846025097721113</v>
      </c>
      <c r="Z23" s="42">
        <v>7.0623825904076423</v>
      </c>
      <c r="AA23" s="42">
        <v>7.2579467026262412</v>
      </c>
      <c r="AB23" s="43">
        <v>7.458926171701858</v>
      </c>
      <c r="AC23" s="41">
        <v>8.3900267167631348</v>
      </c>
      <c r="AD23" s="42">
        <v>8.6223545615591224</v>
      </c>
      <c r="AE23" s="42">
        <v>8.8611157860438414</v>
      </c>
      <c r="AF23" s="43">
        <v>9.1064885366390289</v>
      </c>
      <c r="AG23" s="41">
        <v>10.668517132683959</v>
      </c>
      <c r="AH23" s="42">
        <v>10.9639385510274</v>
      </c>
      <c r="AI23" s="42">
        <v>11.267540470309314</v>
      </c>
      <c r="AJ23" s="43">
        <v>11.57954941640579</v>
      </c>
      <c r="AK23" s="42"/>
      <c r="AL23" s="42"/>
      <c r="AM23" s="42"/>
      <c r="AN23" s="42"/>
      <c r="AO23" s="41">
        <v>3.8346039705000132</v>
      </c>
      <c r="AP23" s="42">
        <v>3.9204990994392128</v>
      </c>
      <c r="AQ23" s="42">
        <v>4.0083182792666516</v>
      </c>
      <c r="AR23" s="43">
        <v>4.0981046087222239</v>
      </c>
      <c r="AS23" s="42">
        <v>4.1899021519576021</v>
      </c>
      <c r="AT23" s="41"/>
      <c r="AU23" s="42"/>
      <c r="AV23" s="42">
        <v>12.71</v>
      </c>
      <c r="AW23" s="42">
        <v>4.0999999999999996</v>
      </c>
      <c r="AX23" s="42">
        <v>4.1900000000000004</v>
      </c>
      <c r="AY23" s="36">
        <v>-3.0374839486969138</v>
      </c>
      <c r="AZ23" s="36">
        <v>-3.1418834909684294</v>
      </c>
      <c r="BA23" s="36">
        <v>-3.2496284233595896</v>
      </c>
      <c r="BB23" s="45">
        <v>-3.3608215629796341</v>
      </c>
      <c r="BC23" s="42"/>
      <c r="BD23" s="36">
        <v>-6.846025097721113</v>
      </c>
      <c r="BE23" s="36">
        <v>-7.0623825904076423</v>
      </c>
      <c r="BF23" s="36">
        <v>5.4520532973737597</v>
      </c>
      <c r="BG23" s="36">
        <v>-3.3589261717018584</v>
      </c>
      <c r="BI23" s="46">
        <v>12.71</v>
      </c>
      <c r="BJ23" s="46">
        <v>12.71</v>
      </c>
      <c r="BK23" s="46">
        <v>0</v>
      </c>
      <c r="BL23" s="46">
        <v>8.6100000000000012</v>
      </c>
      <c r="BM23" s="46">
        <v>8.52</v>
      </c>
    </row>
    <row r="24" spans="1:65" x14ac:dyDescent="0.2">
      <c r="A24" s="1">
        <v>5</v>
      </c>
      <c r="B24" s="1" t="s">
        <v>37</v>
      </c>
      <c r="C24" s="1" t="s">
        <v>107</v>
      </c>
      <c r="D24" s="1">
        <v>5</v>
      </c>
      <c r="E24" s="37" t="s">
        <v>31</v>
      </c>
      <c r="F24" s="38"/>
      <c r="G24" s="39">
        <v>0.35737694151119997</v>
      </c>
      <c r="H24" s="39">
        <v>0.36538218500105085</v>
      </c>
      <c r="I24" s="39">
        <v>0.75929092775350182</v>
      </c>
      <c r="J24" s="40">
        <v>1.0780732036821064</v>
      </c>
      <c r="K24" s="39"/>
      <c r="L24" s="41">
        <v>0.75929092775350182</v>
      </c>
      <c r="M24" s="42">
        <v>0.78031641799010165</v>
      </c>
      <c r="N24" s="42">
        <v>0.80192412411198477</v>
      </c>
      <c r="O24" s="43">
        <v>0.82413016823251239</v>
      </c>
      <c r="P24" s="41">
        <v>0.91786523700654477</v>
      </c>
      <c r="Q24" s="42">
        <v>0.94328180116370386</v>
      </c>
      <c r="R24" s="42">
        <v>0.96940217423257402</v>
      </c>
      <c r="S24" s="43">
        <v>0.99624584535343153</v>
      </c>
      <c r="T24" s="41">
        <v>1.1075948425200259</v>
      </c>
      <c r="U24" s="42">
        <v>1.1382652004767768</v>
      </c>
      <c r="V24" s="42">
        <v>1.1697848499082466</v>
      </c>
      <c r="W24" s="43">
        <v>1.2021773085056884</v>
      </c>
      <c r="X24" s="44">
        <v>0.37</v>
      </c>
      <c r="Y24" s="41">
        <v>0.38024565302071878</v>
      </c>
      <c r="Z24" s="42">
        <v>0.78031641799010165</v>
      </c>
      <c r="AA24" s="42">
        <v>0.80192412411198477</v>
      </c>
      <c r="AB24" s="43">
        <v>0.82413016823251239</v>
      </c>
      <c r="AC24" s="41">
        <v>0.91786523700654477</v>
      </c>
      <c r="AD24" s="42">
        <v>0.94328180116370386</v>
      </c>
      <c r="AE24" s="42">
        <v>0.96940217423257402</v>
      </c>
      <c r="AF24" s="43">
        <v>0.99624584535343153</v>
      </c>
      <c r="AG24" s="41">
        <v>1.1075948425200259</v>
      </c>
      <c r="AH24" s="42">
        <v>1.1382652004767768</v>
      </c>
      <c r="AI24" s="42">
        <v>1.1697848499082466</v>
      </c>
      <c r="AJ24" s="43">
        <v>1.2021773085056884</v>
      </c>
      <c r="AK24" s="42"/>
      <c r="AL24" s="47">
        <v>0.53122581680200343</v>
      </c>
      <c r="AM24" s="42"/>
      <c r="AN24" s="42"/>
      <c r="AO24" s="41">
        <v>0.33439825717657429</v>
      </c>
      <c r="AP24" s="42">
        <v>0.34188877813732954</v>
      </c>
      <c r="AQ24" s="42">
        <v>0.34954708676760565</v>
      </c>
      <c r="AR24" s="43">
        <v>0.35737694151119997</v>
      </c>
      <c r="AS24" s="42">
        <v>0.36538218500105085</v>
      </c>
      <c r="AT24" s="41"/>
      <c r="AU24" s="42"/>
      <c r="AV24" s="42">
        <v>0.34188877813732954</v>
      </c>
      <c r="AW24" s="42">
        <v>0.35</v>
      </c>
      <c r="AX24" s="42">
        <v>0.37</v>
      </c>
      <c r="AY24" s="36">
        <v>-0.42489267057692753</v>
      </c>
      <c r="AZ24" s="36">
        <v>-0.43842763985277211</v>
      </c>
      <c r="BA24" s="36">
        <v>-0.45237703734437912</v>
      </c>
      <c r="BB24" s="45">
        <v>-0.46675322672131242</v>
      </c>
      <c r="BC24" s="42"/>
      <c r="BD24" s="36">
        <v>-0.38024565302071878</v>
      </c>
      <c r="BE24" s="36">
        <v>-0.78031641799010165</v>
      </c>
      <c r="BF24" s="36">
        <v>-0.46003534597465523</v>
      </c>
      <c r="BG24" s="36">
        <v>-0.47413016823251242</v>
      </c>
      <c r="BI24" s="46">
        <v>0.33439825717657429</v>
      </c>
      <c r="BJ24" s="46">
        <v>0.34188877813732954</v>
      </c>
      <c r="BK24" s="46">
        <v>7.6583086302761672E-3</v>
      </c>
      <c r="BL24" s="46">
        <v>7.376941511200108E-3</v>
      </c>
      <c r="BM24" s="46">
        <v>-4.6178149989490325E-3</v>
      </c>
    </row>
    <row r="25" spans="1:65" x14ac:dyDescent="0.2">
      <c r="A25" s="1">
        <v>6</v>
      </c>
      <c r="C25" s="1" t="s">
        <v>108</v>
      </c>
      <c r="D25" s="1">
        <v>6</v>
      </c>
      <c r="E25" s="28" t="s">
        <v>38</v>
      </c>
      <c r="F25" s="17"/>
      <c r="G25" s="39">
        <v>0</v>
      </c>
      <c r="H25" s="39">
        <v>0</v>
      </c>
      <c r="I25" s="39">
        <v>0</v>
      </c>
      <c r="J25" s="40" t="s">
        <v>103</v>
      </c>
      <c r="K25" s="39"/>
      <c r="L25" s="29"/>
      <c r="M25" s="32"/>
      <c r="N25" s="32"/>
      <c r="O25" s="50"/>
      <c r="P25" s="29"/>
      <c r="Q25" s="32"/>
      <c r="R25" s="32"/>
      <c r="S25" s="50"/>
      <c r="T25" s="29"/>
      <c r="U25" s="32"/>
      <c r="V25" s="32"/>
      <c r="W25" s="50"/>
      <c r="X25" s="44"/>
      <c r="Y25" s="29"/>
      <c r="Z25" s="32"/>
      <c r="AA25" s="32"/>
      <c r="AB25" s="50"/>
      <c r="AC25" s="29"/>
      <c r="AD25" s="32"/>
      <c r="AE25" s="32"/>
      <c r="AF25" s="50"/>
      <c r="AG25" s="29"/>
      <c r="AH25" s="32"/>
      <c r="AI25" s="32"/>
      <c r="AJ25" s="50"/>
      <c r="AO25" s="29"/>
      <c r="AP25" s="32"/>
      <c r="AQ25" s="32"/>
      <c r="AR25" s="50"/>
      <c r="AS25" s="42" t="s">
        <v>103</v>
      </c>
      <c r="AT25" s="49"/>
      <c r="AU25" s="17"/>
      <c r="AV25" s="17"/>
      <c r="AW25" s="17"/>
      <c r="AX25" s="17"/>
      <c r="AY25" s="36">
        <v>0</v>
      </c>
      <c r="AZ25" s="36">
        <v>0</v>
      </c>
      <c r="BA25" s="36">
        <v>0</v>
      </c>
      <c r="BB25" s="45">
        <v>0</v>
      </c>
      <c r="BC25" s="17"/>
      <c r="BD25" s="36">
        <v>0</v>
      </c>
      <c r="BE25" s="36">
        <v>0</v>
      </c>
      <c r="BF25" s="36">
        <v>0</v>
      </c>
      <c r="BG25" s="36">
        <v>0</v>
      </c>
      <c r="BI25" s="46">
        <v>0</v>
      </c>
      <c r="BJ25" s="46">
        <v>0</v>
      </c>
      <c r="BK25" s="46">
        <v>0</v>
      </c>
      <c r="BL25" s="46">
        <v>0</v>
      </c>
      <c r="BM25" s="46">
        <v>0</v>
      </c>
    </row>
    <row r="26" spans="1:65" x14ac:dyDescent="0.2">
      <c r="A26" s="1">
        <v>6</v>
      </c>
      <c r="B26" s="1" t="s">
        <v>38</v>
      </c>
      <c r="C26" s="1" t="s">
        <v>108</v>
      </c>
      <c r="D26" s="1">
        <v>6</v>
      </c>
      <c r="E26" s="37" t="s">
        <v>29</v>
      </c>
      <c r="F26" s="38" t="s">
        <v>30</v>
      </c>
      <c r="G26" s="39">
        <v>75.373235926960817</v>
      </c>
      <c r="H26" s="39">
        <v>77.061596411724736</v>
      </c>
      <c r="I26" s="39">
        <v>112.53487566101154</v>
      </c>
      <c r="J26" s="40">
        <v>0.4603237007933258</v>
      </c>
      <c r="K26" s="39"/>
      <c r="L26" s="41">
        <v>112.53487566101154</v>
      </c>
      <c r="M26" s="42">
        <v>115.65107373872087</v>
      </c>
      <c r="N26" s="42">
        <v>118.85356231439788</v>
      </c>
      <c r="O26" s="43">
        <v>122.14473085426191</v>
      </c>
      <c r="P26" s="41">
        <v>138.30681964336191</v>
      </c>
      <c r="Q26" s="42">
        <v>142.13666743921334</v>
      </c>
      <c r="R26" s="42">
        <v>146.07256737462808</v>
      </c>
      <c r="S26" s="43">
        <v>150.11745613453621</v>
      </c>
      <c r="T26" s="41">
        <v>178.05919155660195</v>
      </c>
      <c r="U26" s="42">
        <v>182.98982045886854</v>
      </c>
      <c r="V26" s="42">
        <v>188.05698317980145</v>
      </c>
      <c r="W26" s="43">
        <v>193.26446047110792</v>
      </c>
      <c r="X26" s="44">
        <v>30.39</v>
      </c>
      <c r="Y26" s="41">
        <v>33.771528095404442</v>
      </c>
      <c r="Z26" s="42">
        <v>37.317028953560104</v>
      </c>
      <c r="AA26" s="42">
        <v>41.032990780622022</v>
      </c>
      <c r="AB26" s="43">
        <v>44.926135379482162</v>
      </c>
      <c r="AC26" s="41">
        <v>49.003426111717751</v>
      </c>
      <c r="AD26" s="42">
        <v>53.272076121368094</v>
      </c>
      <c r="AE26" s="42">
        <v>57.739556828935335</v>
      </c>
      <c r="AF26" s="43">
        <v>62.413606704268737</v>
      </c>
      <c r="AG26" s="41">
        <v>67.302240327264542</v>
      </c>
      <c r="AH26" s="42">
        <v>72.413757745594097</v>
      </c>
      <c r="AI26" s="42">
        <v>77.756754138962833</v>
      </c>
      <c r="AJ26" s="43">
        <v>83.340129799700705</v>
      </c>
      <c r="AK26" s="42"/>
      <c r="AL26" s="42"/>
      <c r="AM26" s="42"/>
      <c r="AN26" s="42"/>
      <c r="AO26" s="41">
        <v>70.526874579972173</v>
      </c>
      <c r="AP26" s="42">
        <v>72.106676570563536</v>
      </c>
      <c r="AQ26" s="42">
        <v>73.721866125744157</v>
      </c>
      <c r="AR26" s="43">
        <v>75.373235926960817</v>
      </c>
      <c r="AS26" s="42">
        <v>77.061596411724736</v>
      </c>
      <c r="AT26" s="41"/>
      <c r="AU26" s="42"/>
      <c r="AV26" s="42">
        <v>24.204706559999998</v>
      </c>
      <c r="AW26" s="42">
        <v>27.23</v>
      </c>
      <c r="AX26" s="42">
        <v>30.39</v>
      </c>
      <c r="AY26" s="36">
        <v>-42.008001081039367</v>
      </c>
      <c r="AZ26" s="36">
        <v>-43.544397168157332</v>
      </c>
      <c r="BA26" s="36">
        <v>-45.13169618865372</v>
      </c>
      <c r="BB26" s="45">
        <v>-46.771494927301092</v>
      </c>
      <c r="BC26" s="42"/>
      <c r="BD26" s="36">
        <v>-33.771528095404442</v>
      </c>
      <c r="BE26" s="36">
        <v>-37.317028953560104</v>
      </c>
      <c r="BF26" s="36">
        <v>-16.828284220622024</v>
      </c>
      <c r="BG26" s="36">
        <v>-17.696135379482161</v>
      </c>
      <c r="BI26" s="46">
        <v>21.2944</v>
      </c>
      <c r="BJ26" s="46">
        <v>24.204706559999998</v>
      </c>
      <c r="BK26" s="46">
        <v>3.0300036157439969</v>
      </c>
      <c r="BL26" s="46">
        <v>3.1583129999097821</v>
      </c>
      <c r="BM26" s="46">
        <v>3.2795319424204123</v>
      </c>
    </row>
    <row r="27" spans="1:65" x14ac:dyDescent="0.2">
      <c r="A27" s="1">
        <v>6</v>
      </c>
      <c r="B27" s="1" t="s">
        <v>38</v>
      </c>
      <c r="C27" s="1" t="s">
        <v>108</v>
      </c>
      <c r="D27" s="1">
        <v>6</v>
      </c>
      <c r="E27" s="37" t="s">
        <v>31</v>
      </c>
      <c r="F27" s="38"/>
      <c r="G27" s="39">
        <v>9.4955067955369756</v>
      </c>
      <c r="H27" s="39">
        <v>9.7082061477570036</v>
      </c>
      <c r="I27" s="39">
        <v>13.272132065070247</v>
      </c>
      <c r="J27" s="40">
        <v>0.36710447461363988</v>
      </c>
      <c r="K27" s="39"/>
      <c r="L27" s="41">
        <v>13.272132065070247</v>
      </c>
      <c r="M27" s="42">
        <v>13.639650065026638</v>
      </c>
      <c r="N27" s="42">
        <v>14.017344989054441</v>
      </c>
      <c r="O27" s="43">
        <v>14.405498645891097</v>
      </c>
      <c r="P27" s="41">
        <v>16.044690301672638</v>
      </c>
      <c r="Q27" s="42">
        <v>16.488983084526236</v>
      </c>
      <c r="R27" s="42">
        <v>16.94557875844125</v>
      </c>
      <c r="S27" s="43">
        <v>17.414818002209497</v>
      </c>
      <c r="T27" s="41">
        <v>19.36176162952318</v>
      </c>
      <c r="U27" s="42">
        <v>19.897907282296043</v>
      </c>
      <c r="V27" s="42">
        <v>20.448899319736142</v>
      </c>
      <c r="W27" s="43">
        <v>21.015148852400007</v>
      </c>
      <c r="X27" s="44">
        <v>9.5</v>
      </c>
      <c r="Y27" s="41">
        <v>9.7630640640454835</v>
      </c>
      <c r="Z27" s="42">
        <v>10.033412623016449</v>
      </c>
      <c r="AA27" s="42">
        <v>10.311247391527603</v>
      </c>
      <c r="AB27" s="43">
        <v>10.596775669863776</v>
      </c>
      <c r="AC27" s="41">
        <v>10.890210498652474</v>
      </c>
      <c r="AD27" s="42">
        <v>11.191770817819451</v>
      </c>
      <c r="AE27" s="42">
        <v>11.501681629945896</v>
      </c>
      <c r="AF27" s="43">
        <v>11.820174168149142</v>
      </c>
      <c r="AG27" s="41">
        <v>12.147486068612164</v>
      </c>
      <c r="AH27" s="42">
        <v>12.483861547890587</v>
      </c>
      <c r="AI27" s="42">
        <v>12.829551585129455</v>
      </c>
      <c r="AJ27" s="43">
        <v>13.184814109325803</v>
      </c>
      <c r="AK27" s="42"/>
      <c r="AL27" s="47">
        <v>0.63091400843231016</v>
      </c>
      <c r="AM27" s="42"/>
      <c r="AN27" s="42"/>
      <c r="AO27" s="41">
        <v>8.8849630589173589</v>
      </c>
      <c r="AP27" s="42">
        <v>9.0839862314371072</v>
      </c>
      <c r="AQ27" s="42">
        <v>9.2874675230212986</v>
      </c>
      <c r="AR27" s="43">
        <v>9.4955067955369756</v>
      </c>
      <c r="AS27" s="42">
        <v>9.7082061477570036</v>
      </c>
      <c r="AT27" s="41"/>
      <c r="AU27" s="42"/>
      <c r="AV27" s="42">
        <v>9.0839862314371054</v>
      </c>
      <c r="AW27" s="42">
        <v>9.2899999999999991</v>
      </c>
      <c r="AX27" s="42">
        <v>9.5</v>
      </c>
      <c r="AY27" s="36">
        <v>-4.3871690061528881</v>
      </c>
      <c r="AZ27" s="36">
        <v>-4.5556638335895308</v>
      </c>
      <c r="BA27" s="36">
        <v>-4.7298774660331429</v>
      </c>
      <c r="BB27" s="45">
        <v>-4.9099918503541211</v>
      </c>
      <c r="BC27" s="42"/>
      <c r="BD27" s="36">
        <v>-9.7630640640454835</v>
      </c>
      <c r="BE27" s="36">
        <v>-10.033412623016449</v>
      </c>
      <c r="BF27" s="36">
        <v>-1.2272611600904977</v>
      </c>
      <c r="BG27" s="36">
        <v>-1.3067756698637769</v>
      </c>
      <c r="BI27" s="46">
        <v>8.8849630589173589</v>
      </c>
      <c r="BJ27" s="46">
        <v>9.0839862314371054</v>
      </c>
      <c r="BK27" s="46">
        <v>0.20348129158419326</v>
      </c>
      <c r="BL27" s="46">
        <v>0.20550679553697471</v>
      </c>
      <c r="BM27" s="46">
        <v>0.20820614775700186</v>
      </c>
    </row>
    <row r="28" spans="1:65" x14ac:dyDescent="0.2">
      <c r="A28" s="1">
        <v>6</v>
      </c>
      <c r="C28" s="1" t="s">
        <v>108</v>
      </c>
      <c r="E28" s="28" t="s">
        <v>39</v>
      </c>
      <c r="F28" s="17"/>
      <c r="G28" s="39">
        <v>0</v>
      </c>
      <c r="H28" s="39">
        <v>0</v>
      </c>
      <c r="I28" s="39">
        <v>0</v>
      </c>
      <c r="J28" s="40" t="s">
        <v>103</v>
      </c>
      <c r="K28" s="39"/>
      <c r="L28" s="53"/>
      <c r="M28" s="38"/>
      <c r="N28" s="38"/>
      <c r="O28" s="54"/>
      <c r="P28" s="53"/>
      <c r="Q28" s="38"/>
      <c r="R28" s="38"/>
      <c r="S28" s="54"/>
      <c r="T28" s="53"/>
      <c r="U28" s="38"/>
      <c r="V28" s="38"/>
      <c r="W28" s="54"/>
      <c r="X28" s="44"/>
      <c r="Y28" s="53"/>
      <c r="Z28" s="38"/>
      <c r="AA28" s="38"/>
      <c r="AB28" s="54"/>
      <c r="AC28" s="53"/>
      <c r="AD28" s="38"/>
      <c r="AE28" s="38"/>
      <c r="AF28" s="54"/>
      <c r="AG28" s="53"/>
      <c r="AH28" s="38"/>
      <c r="AI28" s="38"/>
      <c r="AJ28" s="54"/>
      <c r="AO28" s="53"/>
      <c r="AP28" s="38"/>
      <c r="AQ28" s="38"/>
      <c r="AR28" s="54"/>
      <c r="AS28" s="42" t="s">
        <v>103</v>
      </c>
      <c r="AT28" s="55"/>
      <c r="AY28" s="36">
        <v>0</v>
      </c>
      <c r="AZ28" s="36">
        <v>0</v>
      </c>
      <c r="BA28" s="36">
        <v>0</v>
      </c>
      <c r="BB28" s="45">
        <v>0</v>
      </c>
      <c r="BD28" s="36">
        <v>0</v>
      </c>
      <c r="BE28" s="36">
        <v>0</v>
      </c>
      <c r="BF28" s="36">
        <v>0</v>
      </c>
      <c r="BG28" s="36">
        <v>0</v>
      </c>
      <c r="BI28" s="46">
        <v>0</v>
      </c>
      <c r="BJ28" s="46">
        <v>0</v>
      </c>
      <c r="BK28" s="46">
        <v>0</v>
      </c>
      <c r="BL28" s="46">
        <v>0</v>
      </c>
      <c r="BM28" s="46">
        <v>0</v>
      </c>
    </row>
    <row r="29" spans="1:65" x14ac:dyDescent="0.2">
      <c r="A29" s="1">
        <v>6</v>
      </c>
      <c r="B29" s="1" t="s">
        <v>39</v>
      </c>
      <c r="C29" s="1" t="s">
        <v>108</v>
      </c>
      <c r="E29" s="37" t="s">
        <v>29</v>
      </c>
      <c r="F29" s="38" t="s">
        <v>30</v>
      </c>
      <c r="G29" s="39">
        <v>75.373235926960817</v>
      </c>
      <c r="H29" s="39">
        <v>77.061596411724736</v>
      </c>
      <c r="I29" s="39">
        <v>112.53487566101154</v>
      </c>
      <c r="J29" s="40">
        <v>0.4603237007933258</v>
      </c>
      <c r="K29" s="39"/>
      <c r="L29" s="41">
        <v>112.53487566101154</v>
      </c>
      <c r="M29" s="42">
        <v>115.65107373872087</v>
      </c>
      <c r="N29" s="42">
        <v>118.85356231439788</v>
      </c>
      <c r="O29" s="43">
        <v>122.14473085426191</v>
      </c>
      <c r="P29" s="41">
        <v>138.30681964336191</v>
      </c>
      <c r="Q29" s="42">
        <v>142.13666743921334</v>
      </c>
      <c r="R29" s="42">
        <v>146.07256737462808</v>
      </c>
      <c r="S29" s="43">
        <v>150.11745613453621</v>
      </c>
      <c r="T29" s="41">
        <v>178.05919155660195</v>
      </c>
      <c r="U29" s="42">
        <v>182.98982045886854</v>
      </c>
      <c r="V29" s="42">
        <v>188.05698317980145</v>
      </c>
      <c r="W29" s="43">
        <v>193.26446047110792</v>
      </c>
      <c r="X29" s="44">
        <v>30.39</v>
      </c>
      <c r="Y29" s="41">
        <v>33.771528095404442</v>
      </c>
      <c r="Z29" s="42">
        <v>37.317028953560104</v>
      </c>
      <c r="AA29" s="42">
        <v>41.032990780622022</v>
      </c>
      <c r="AB29" s="43">
        <v>44.926135379482162</v>
      </c>
      <c r="AC29" s="41">
        <v>49.003426111717751</v>
      </c>
      <c r="AD29" s="42">
        <v>53.272076121368094</v>
      </c>
      <c r="AE29" s="42">
        <v>57.739556828935335</v>
      </c>
      <c r="AF29" s="43">
        <v>62.413606704268737</v>
      </c>
      <c r="AG29" s="41">
        <v>67.302240327264542</v>
      </c>
      <c r="AH29" s="42">
        <v>72.413757745594097</v>
      </c>
      <c r="AI29" s="42">
        <v>77.756754138962833</v>
      </c>
      <c r="AJ29" s="43">
        <v>83.340129799700705</v>
      </c>
      <c r="AL29" s="42"/>
      <c r="AO29" s="41">
        <v>70.526874579972173</v>
      </c>
      <c r="AP29" s="42">
        <v>72.106676570563536</v>
      </c>
      <c r="AQ29" s="42">
        <v>73.721866125744157</v>
      </c>
      <c r="AR29" s="43">
        <v>75.373235926960817</v>
      </c>
      <c r="AS29" s="42">
        <v>77.061596411724736</v>
      </c>
      <c r="AT29" s="41"/>
      <c r="AU29" s="42"/>
      <c r="AV29" s="42">
        <v>24.204706559999998</v>
      </c>
      <c r="AW29" s="42">
        <v>27.23</v>
      </c>
      <c r="AX29" s="42">
        <v>30.39</v>
      </c>
      <c r="AY29" s="36">
        <v>-42.008001081039367</v>
      </c>
      <c r="AZ29" s="36">
        <v>-43.544397168157332</v>
      </c>
      <c r="BA29" s="36">
        <v>-45.13169618865372</v>
      </c>
      <c r="BB29" s="45">
        <v>-46.771494927301092</v>
      </c>
      <c r="BC29" s="42"/>
      <c r="BD29" s="36">
        <v>-33.771528095404442</v>
      </c>
      <c r="BE29" s="36">
        <v>-37.317028953560104</v>
      </c>
      <c r="BF29" s="36">
        <v>-16.828284220622024</v>
      </c>
      <c r="BG29" s="36">
        <v>-17.696135379482161</v>
      </c>
      <c r="BI29" s="46">
        <v>21.2944</v>
      </c>
      <c r="BJ29" s="46">
        <v>24.204706559999998</v>
      </c>
      <c r="BK29" s="46">
        <v>3.0300036157439969</v>
      </c>
      <c r="BL29" s="46">
        <v>3.1583129999097821</v>
      </c>
      <c r="BM29" s="46">
        <v>3.2795319424204123</v>
      </c>
    </row>
    <row r="30" spans="1:65" x14ac:dyDescent="0.2">
      <c r="A30" s="1">
        <v>6</v>
      </c>
      <c r="B30" s="1" t="s">
        <v>39</v>
      </c>
      <c r="C30" s="1" t="s">
        <v>108</v>
      </c>
      <c r="E30" s="37" t="s">
        <v>31</v>
      </c>
      <c r="F30" s="38"/>
      <c r="G30" s="39">
        <v>9.4955067955369756</v>
      </c>
      <c r="H30" s="39">
        <v>9.7082061477570036</v>
      </c>
      <c r="I30" s="39">
        <v>13.272132065070247</v>
      </c>
      <c r="J30" s="40">
        <v>0.36710447461363988</v>
      </c>
      <c r="K30" s="39"/>
      <c r="L30" s="41">
        <v>13.272132065070247</v>
      </c>
      <c r="M30" s="42">
        <v>13.639650065026638</v>
      </c>
      <c r="N30" s="42">
        <v>14.017344989054441</v>
      </c>
      <c r="O30" s="43">
        <v>14.405498645891097</v>
      </c>
      <c r="P30" s="41">
        <v>16.044690301672638</v>
      </c>
      <c r="Q30" s="42">
        <v>16.488983084526236</v>
      </c>
      <c r="R30" s="42">
        <v>16.94557875844125</v>
      </c>
      <c r="S30" s="43">
        <v>17.414818002209497</v>
      </c>
      <c r="T30" s="41">
        <v>19.36176162952318</v>
      </c>
      <c r="U30" s="42">
        <v>19.897907282296043</v>
      </c>
      <c r="V30" s="42">
        <v>20.448899319736142</v>
      </c>
      <c r="W30" s="43">
        <v>21.015148852400007</v>
      </c>
      <c r="X30" s="44">
        <v>9.5</v>
      </c>
      <c r="Y30" s="41">
        <v>9.7630640640454835</v>
      </c>
      <c r="Z30" s="42">
        <v>10.033412623016449</v>
      </c>
      <c r="AA30" s="42">
        <v>10.311247391527603</v>
      </c>
      <c r="AB30" s="43">
        <v>10.596775669863776</v>
      </c>
      <c r="AC30" s="41">
        <v>10.890210498652474</v>
      </c>
      <c r="AD30" s="42">
        <v>11.191770817819451</v>
      </c>
      <c r="AE30" s="42">
        <v>11.501681629945896</v>
      </c>
      <c r="AF30" s="43">
        <v>11.820174168149142</v>
      </c>
      <c r="AG30" s="41">
        <v>12.147486068612164</v>
      </c>
      <c r="AH30" s="42">
        <v>12.483861547890587</v>
      </c>
      <c r="AI30" s="42">
        <v>12.829551585129455</v>
      </c>
      <c r="AJ30" s="43">
        <v>13.184814109325803</v>
      </c>
      <c r="AL30" s="47">
        <v>0.63091400843231016</v>
      </c>
      <c r="AO30" s="41">
        <v>8.8849630589173589</v>
      </c>
      <c r="AP30" s="42">
        <v>9.0839862314371072</v>
      </c>
      <c r="AQ30" s="42">
        <v>9.2874675230212986</v>
      </c>
      <c r="AR30" s="43">
        <v>9.4955067955369756</v>
      </c>
      <c r="AS30" s="42">
        <v>9.7082061477570036</v>
      </c>
      <c r="AT30" s="41"/>
      <c r="AU30" s="42"/>
      <c r="AV30" s="42">
        <v>9.0839862314371054</v>
      </c>
      <c r="AW30" s="42">
        <v>9.2899999999999991</v>
      </c>
      <c r="AX30" s="42">
        <v>9.5</v>
      </c>
      <c r="AY30" s="36">
        <v>-4.3871690061528881</v>
      </c>
      <c r="AZ30" s="36">
        <v>-4.5556638335895308</v>
      </c>
      <c r="BA30" s="36">
        <v>-4.7298774660331429</v>
      </c>
      <c r="BB30" s="45">
        <v>-4.9099918503541211</v>
      </c>
      <c r="BC30" s="42"/>
      <c r="BD30" s="36">
        <v>-9.7630640640454835</v>
      </c>
      <c r="BE30" s="36">
        <v>-10.033412623016449</v>
      </c>
      <c r="BF30" s="36">
        <v>-1.2272611600904977</v>
      </c>
      <c r="BG30" s="36">
        <v>-1.3067756698637769</v>
      </c>
      <c r="BI30" s="46">
        <v>8.8849630589173589</v>
      </c>
      <c r="BJ30" s="46">
        <v>9.0839862314371054</v>
      </c>
      <c r="BK30" s="46">
        <v>0.20348129158419326</v>
      </c>
      <c r="BL30" s="46">
        <v>0.20550679553697471</v>
      </c>
      <c r="BM30" s="46">
        <v>0.20820614775700186</v>
      </c>
    </row>
    <row r="31" spans="1:65" x14ac:dyDescent="0.2">
      <c r="A31" s="1">
        <v>7</v>
      </c>
      <c r="C31" s="1" t="s">
        <v>109</v>
      </c>
      <c r="D31" s="1">
        <v>7</v>
      </c>
      <c r="E31" s="28" t="s">
        <v>40</v>
      </c>
      <c r="F31" s="17"/>
      <c r="G31" s="39">
        <v>0</v>
      </c>
      <c r="H31" s="39">
        <v>0</v>
      </c>
      <c r="I31" s="39">
        <v>0</v>
      </c>
      <c r="J31" s="40" t="s">
        <v>103</v>
      </c>
      <c r="K31" s="39"/>
      <c r="L31" s="53"/>
      <c r="M31" s="38"/>
      <c r="N31" s="38"/>
      <c r="O31" s="54"/>
      <c r="P31" s="53"/>
      <c r="Q31" s="38"/>
      <c r="R31" s="38"/>
      <c r="S31" s="54"/>
      <c r="T31" s="53"/>
      <c r="U31" s="38"/>
      <c r="V31" s="38"/>
      <c r="W31" s="54"/>
      <c r="X31" s="44"/>
      <c r="Y31" s="53"/>
      <c r="Z31" s="38"/>
      <c r="AA31" s="38"/>
      <c r="AB31" s="54"/>
      <c r="AC31" s="53"/>
      <c r="AD31" s="38"/>
      <c r="AE31" s="38"/>
      <c r="AF31" s="54"/>
      <c r="AG31" s="53"/>
      <c r="AH31" s="38"/>
      <c r="AI31" s="38"/>
      <c r="AJ31" s="54"/>
      <c r="AO31" s="53"/>
      <c r="AP31" s="38"/>
      <c r="AQ31" s="38"/>
      <c r="AR31" s="54"/>
      <c r="AS31" s="42" t="s">
        <v>103</v>
      </c>
      <c r="AT31" s="55"/>
      <c r="AY31" s="36">
        <v>0</v>
      </c>
      <c r="AZ31" s="36">
        <v>0</v>
      </c>
      <c r="BA31" s="36">
        <v>0</v>
      </c>
      <c r="BB31" s="45">
        <v>0</v>
      </c>
      <c r="BD31" s="36">
        <v>0</v>
      </c>
      <c r="BE31" s="36">
        <v>0</v>
      </c>
      <c r="BF31" s="36">
        <v>0</v>
      </c>
      <c r="BG31" s="36">
        <v>0</v>
      </c>
      <c r="BI31" s="46">
        <v>0</v>
      </c>
      <c r="BJ31" s="46">
        <v>0</v>
      </c>
      <c r="BK31" s="46">
        <v>0</v>
      </c>
      <c r="BL31" s="46">
        <v>0</v>
      </c>
      <c r="BM31" s="46">
        <v>0</v>
      </c>
    </row>
    <row r="32" spans="1:65" x14ac:dyDescent="0.2">
      <c r="A32" s="1">
        <v>7</v>
      </c>
      <c r="B32" s="1" t="s">
        <v>41</v>
      </c>
      <c r="C32" s="1" t="s">
        <v>109</v>
      </c>
      <c r="D32" s="1">
        <v>7</v>
      </c>
      <c r="E32" s="37" t="s">
        <v>29</v>
      </c>
      <c r="F32" s="38" t="s">
        <v>30</v>
      </c>
      <c r="G32" s="39">
        <v>20.853946545297422</v>
      </c>
      <c r="H32" s="39">
        <v>21.321074947912084</v>
      </c>
      <c r="I32" s="39">
        <v>31.304162501167067</v>
      </c>
      <c r="J32" s="40">
        <v>0.46822627741067996</v>
      </c>
      <c r="K32" s="39"/>
      <c r="L32" s="41">
        <v>31.304162501167067</v>
      </c>
      <c r="M32" s="42">
        <v>32.17100462844045</v>
      </c>
      <c r="N32" s="42">
        <v>33.061850441280825</v>
      </c>
      <c r="O32" s="43">
        <v>33.977364624643698</v>
      </c>
      <c r="P32" s="41">
        <v>39.511194382459372</v>
      </c>
      <c r="Q32" s="42">
        <v>40.605297052937338</v>
      </c>
      <c r="R32" s="42">
        <v>41.729696470255213</v>
      </c>
      <c r="S32" s="43">
        <v>42.885231580239392</v>
      </c>
      <c r="T32" s="41">
        <v>51.007110387163657</v>
      </c>
      <c r="U32" s="42">
        <v>52.419545940180889</v>
      </c>
      <c r="V32" s="42">
        <v>53.871093181280131</v>
      </c>
      <c r="W32" s="43">
        <v>55.362835150421226</v>
      </c>
      <c r="X32" s="44">
        <v>21.32</v>
      </c>
      <c r="Y32" s="41">
        <v>24.450371141626281</v>
      </c>
      <c r="Z32" s="42">
        <v>27.737760270322291</v>
      </c>
      <c r="AA32" s="42">
        <v>31.188463007868826</v>
      </c>
      <c r="AB32" s="43">
        <v>33.977364624643698</v>
      </c>
      <c r="AC32" s="41">
        <v>37.751473448345592</v>
      </c>
      <c r="AD32" s="42">
        <v>40.605297052937338</v>
      </c>
      <c r="AE32" s="42">
        <v>41.729696470255213</v>
      </c>
      <c r="AF32" s="43">
        <v>42.885231580239392</v>
      </c>
      <c r="AG32" s="41">
        <v>47.233105863831838</v>
      </c>
      <c r="AH32" s="42">
        <v>51.788889800706052</v>
      </c>
      <c r="AI32" s="42">
        <v>53.871093181280131</v>
      </c>
      <c r="AJ32" s="43">
        <v>55.362835150421226</v>
      </c>
      <c r="AK32" s="42"/>
      <c r="AL32" s="42"/>
      <c r="AM32" s="42"/>
      <c r="AN32" s="42"/>
      <c r="AO32" s="41">
        <v>19.513075887080849</v>
      </c>
      <c r="AP32" s="42">
        <v>19.950168786951458</v>
      </c>
      <c r="AQ32" s="42">
        <v>20.397052567779166</v>
      </c>
      <c r="AR32" s="43">
        <v>20.853946545297422</v>
      </c>
      <c r="AS32" s="42">
        <v>21.321074947912084</v>
      </c>
      <c r="AT32" s="41"/>
      <c r="AU32" s="42"/>
      <c r="AV32" s="42">
        <v>30.17</v>
      </c>
      <c r="AW32" s="42">
        <v>20.85</v>
      </c>
      <c r="AX32" s="42">
        <v>21.32</v>
      </c>
      <c r="AY32" s="36">
        <v>-11.791086614086218</v>
      </c>
      <c r="AZ32" s="36">
        <v>-12.220835841488991</v>
      </c>
      <c r="BA32" s="36">
        <v>-12.664797873501659</v>
      </c>
      <c r="BB32" s="45">
        <v>-13.123418079346276</v>
      </c>
      <c r="BC32" s="42"/>
      <c r="BD32" s="36">
        <v>-24.450371141626281</v>
      </c>
      <c r="BE32" s="36">
        <v>-27.737760270322291</v>
      </c>
      <c r="BF32" s="36">
        <v>-1.0184630078688244</v>
      </c>
      <c r="BG32" s="36">
        <v>-13.127364624643697</v>
      </c>
      <c r="BI32" s="46">
        <v>30.17</v>
      </c>
      <c r="BJ32" s="46">
        <v>30.17</v>
      </c>
      <c r="BK32" s="46">
        <v>0</v>
      </c>
      <c r="BL32" s="46">
        <v>9.32</v>
      </c>
      <c r="BM32" s="46">
        <v>8.8500000000000014</v>
      </c>
    </row>
    <row r="33" spans="1:65" x14ac:dyDescent="0.2">
      <c r="A33" s="1">
        <v>7</v>
      </c>
      <c r="B33" s="1" t="s">
        <v>41</v>
      </c>
      <c r="C33" s="1" t="s">
        <v>109</v>
      </c>
      <c r="D33" s="1">
        <v>7</v>
      </c>
      <c r="E33" s="37" t="s">
        <v>31</v>
      </c>
      <c r="F33" s="38"/>
      <c r="G33" s="39">
        <v>3.94548113179835</v>
      </c>
      <c r="H33" s="39">
        <v>4.0338599091506326</v>
      </c>
      <c r="I33" s="39">
        <v>5.3991152178517945</v>
      </c>
      <c r="J33" s="40">
        <v>0.33844886521818485</v>
      </c>
      <c r="K33" s="39"/>
      <c r="L33" s="41">
        <v>5.3991152178517945</v>
      </c>
      <c r="M33" s="42">
        <v>5.5486218695842053</v>
      </c>
      <c r="N33" s="42">
        <v>5.7022685031488853</v>
      </c>
      <c r="O33" s="43">
        <v>5.8601697585927681</v>
      </c>
      <c r="P33" s="41">
        <v>6.5269462713297175</v>
      </c>
      <c r="Q33" s="42">
        <v>6.7076836410078773</v>
      </c>
      <c r="R33" s="42">
        <v>6.8934258008957627</v>
      </c>
      <c r="S33" s="43">
        <v>7.0843113384094076</v>
      </c>
      <c r="T33" s="41">
        <v>7.8762902837221107</v>
      </c>
      <c r="U33" s="42">
        <v>8.0943922765260972</v>
      </c>
      <c r="V33" s="42">
        <v>8.3185337216041297</v>
      </c>
      <c r="W33" s="43">
        <v>8.5488818571519811</v>
      </c>
      <c r="X33" s="44">
        <v>4.03</v>
      </c>
      <c r="Y33" s="41">
        <v>4.1415945450635059</v>
      </c>
      <c r="Z33" s="42">
        <v>4.2562792495532964</v>
      </c>
      <c r="AA33" s="42">
        <v>4.3741396829322365</v>
      </c>
      <c r="AB33" s="43">
        <v>5.3269023994581026</v>
      </c>
      <c r="AC33" s="41">
        <v>5.4744094093502156</v>
      </c>
      <c r="AD33" s="42">
        <v>6.7076836410078773</v>
      </c>
      <c r="AE33" s="42">
        <v>6.8934258008957627</v>
      </c>
      <c r="AF33" s="43">
        <v>7.0843113384094076</v>
      </c>
      <c r="AG33" s="41">
        <v>7.2804826785826116</v>
      </c>
      <c r="AH33" s="42">
        <v>7.4820861903342593</v>
      </c>
      <c r="AI33" s="42">
        <v>8.3185337216041297</v>
      </c>
      <c r="AJ33" s="43">
        <v>8.5488818571519811</v>
      </c>
      <c r="AK33" s="42"/>
      <c r="AL33" s="47">
        <v>0.55878450234625832</v>
      </c>
      <c r="AM33" s="42"/>
      <c r="AN33" s="42"/>
      <c r="AO33" s="41">
        <v>3.6917939042664223</v>
      </c>
      <c r="AP33" s="42">
        <v>3.7744900877219894</v>
      </c>
      <c r="AQ33" s="42">
        <v>3.859038665686962</v>
      </c>
      <c r="AR33" s="43">
        <v>3.94548113179835</v>
      </c>
      <c r="AS33" s="42">
        <v>4.0338599091506326</v>
      </c>
      <c r="AT33" s="41"/>
      <c r="AU33" s="42"/>
      <c r="AV33" s="42">
        <v>3.6062910720000003</v>
      </c>
      <c r="AW33" s="42">
        <v>3.69</v>
      </c>
      <c r="AX33" s="42">
        <v>4.03</v>
      </c>
      <c r="AY33" s="36">
        <v>-1.7073213135853722</v>
      </c>
      <c r="AZ33" s="36">
        <v>-1.774131781862216</v>
      </c>
      <c r="BA33" s="36">
        <v>-1.8432298374619234</v>
      </c>
      <c r="BB33" s="45">
        <v>-1.9146886267944181</v>
      </c>
      <c r="BC33" s="42"/>
      <c r="BD33" s="36">
        <v>-4.1415945450635059</v>
      </c>
      <c r="BE33" s="36">
        <v>-4.2562792495532964</v>
      </c>
      <c r="BF33" s="36">
        <v>-0.76784861093223622</v>
      </c>
      <c r="BG33" s="36">
        <v>-1.6369023994581027</v>
      </c>
      <c r="BI33" s="46">
        <v>3.5272800000000002</v>
      </c>
      <c r="BJ33" s="46">
        <v>3.6062910720000003</v>
      </c>
      <c r="BK33" s="46">
        <v>8.0780920012800017E-2</v>
      </c>
      <c r="BL33" s="46">
        <v>7.9662404633887185E-2</v>
      </c>
      <c r="BM33" s="46">
        <v>-0.17589715750231427</v>
      </c>
    </row>
    <row r="34" spans="1:65" x14ac:dyDescent="0.2">
      <c r="A34" s="1">
        <v>8</v>
      </c>
      <c r="C34" s="1" t="s">
        <v>110</v>
      </c>
      <c r="D34" s="1">
        <v>8</v>
      </c>
      <c r="E34" s="28" t="s">
        <v>42</v>
      </c>
      <c r="F34" s="17"/>
      <c r="G34" s="39">
        <v>0</v>
      </c>
      <c r="H34" s="39">
        <v>0</v>
      </c>
      <c r="I34" s="39">
        <v>0</v>
      </c>
      <c r="J34" s="40" t="s">
        <v>103</v>
      </c>
      <c r="K34" s="39"/>
      <c r="L34" s="53"/>
      <c r="M34" s="38"/>
      <c r="N34" s="38"/>
      <c r="O34" s="54"/>
      <c r="P34" s="53"/>
      <c r="Q34" s="38"/>
      <c r="R34" s="38"/>
      <c r="S34" s="54"/>
      <c r="T34" s="53"/>
      <c r="U34" s="38"/>
      <c r="V34" s="38"/>
      <c r="W34" s="54"/>
      <c r="X34" s="44"/>
      <c r="Y34" s="53"/>
      <c r="Z34" s="38"/>
      <c r="AA34" s="38"/>
      <c r="AB34" s="54"/>
      <c r="AC34" s="53"/>
      <c r="AD34" s="38"/>
      <c r="AE34" s="38"/>
      <c r="AF34" s="54"/>
      <c r="AG34" s="53"/>
      <c r="AH34" s="38"/>
      <c r="AI34" s="38"/>
      <c r="AJ34" s="54"/>
      <c r="AO34" s="53"/>
      <c r="AP34" s="38"/>
      <c r="AQ34" s="38"/>
      <c r="AR34" s="54"/>
      <c r="AS34" s="42" t="s">
        <v>103</v>
      </c>
      <c r="AT34" s="55"/>
      <c r="AY34" s="36">
        <v>0</v>
      </c>
      <c r="AZ34" s="36">
        <v>0</v>
      </c>
      <c r="BA34" s="36">
        <v>0</v>
      </c>
      <c r="BB34" s="45">
        <v>0</v>
      </c>
      <c r="BD34" s="36">
        <v>0</v>
      </c>
      <c r="BE34" s="36">
        <v>0</v>
      </c>
      <c r="BF34" s="36">
        <v>0</v>
      </c>
      <c r="BG34" s="36">
        <v>0</v>
      </c>
      <c r="BI34" s="46">
        <v>0</v>
      </c>
      <c r="BJ34" s="46">
        <v>0</v>
      </c>
      <c r="BK34" s="46">
        <v>0</v>
      </c>
      <c r="BL34" s="46">
        <v>0</v>
      </c>
      <c r="BM34" s="46">
        <v>0</v>
      </c>
    </row>
    <row r="35" spans="1:65" x14ac:dyDescent="0.2">
      <c r="A35" s="1">
        <v>8</v>
      </c>
      <c r="B35" s="1" t="s">
        <v>43</v>
      </c>
      <c r="C35" s="1" t="s">
        <v>110</v>
      </c>
      <c r="D35" s="1">
        <v>8</v>
      </c>
      <c r="E35" s="37" t="s">
        <v>29</v>
      </c>
      <c r="F35" s="38" t="s">
        <v>30</v>
      </c>
      <c r="G35" s="39">
        <v>35.835591959135172</v>
      </c>
      <c r="H35" s="39">
        <v>36.638309219019796</v>
      </c>
      <c r="I35" s="39">
        <v>53.517888481590902</v>
      </c>
      <c r="J35" s="40">
        <v>0.46070846669443266</v>
      </c>
      <c r="K35" s="39"/>
      <c r="L35" s="41">
        <v>53.517888481590902</v>
      </c>
      <c r="M35" s="42">
        <v>54.999849875601441</v>
      </c>
      <c r="N35" s="42">
        <v>56.5228481945664</v>
      </c>
      <c r="O35" s="43">
        <v>58.088019790091508</v>
      </c>
      <c r="P35" s="41">
        <v>69.418966375524079</v>
      </c>
      <c r="Q35" s="42">
        <v>71.341243787795875</v>
      </c>
      <c r="R35" s="42">
        <v>73.316750895677657</v>
      </c>
      <c r="S35" s="43">
        <v>75.346961680227892</v>
      </c>
      <c r="T35" s="41">
        <v>92.689929489827264</v>
      </c>
      <c r="U35" s="42">
        <v>95.2566020737939</v>
      </c>
      <c r="V35" s="42">
        <v>97.894348270498682</v>
      </c>
      <c r="W35" s="43">
        <v>100.6051361760904</v>
      </c>
      <c r="X35" s="44">
        <v>35.840000000000003</v>
      </c>
      <c r="Y35" s="41">
        <v>39.372443795304221</v>
      </c>
      <c r="Z35" s="42">
        <v>43.073039353080077</v>
      </c>
      <c r="AA35" s="42">
        <v>46.948390599972079</v>
      </c>
      <c r="AB35" s="43">
        <v>51.005338263772444</v>
      </c>
      <c r="AC35" s="41">
        <v>55.250967924102603</v>
      </c>
      <c r="AD35" s="42">
        <v>59.692618327380316</v>
      </c>
      <c r="AE35" s="42">
        <v>64.337889974535884</v>
      </c>
      <c r="AF35" s="43">
        <v>69.194653990206945</v>
      </c>
      <c r="AG35" s="41">
        <v>74.271061282415744</v>
      </c>
      <c r="AH35" s="42">
        <v>79.575552002015556</v>
      </c>
      <c r="AI35" s="42">
        <v>85.116865311484489</v>
      </c>
      <c r="AJ35" s="43">
        <v>90.90404947294553</v>
      </c>
      <c r="AK35" s="42"/>
      <c r="AL35" s="42"/>
      <c r="AM35" s="42"/>
      <c r="AN35" s="42"/>
      <c r="AO35" s="41">
        <v>33.531428875497568</v>
      </c>
      <c r="AP35" s="42">
        <v>34.282532882308715</v>
      </c>
      <c r="AQ35" s="42">
        <v>35.050461618872426</v>
      </c>
      <c r="AR35" s="43">
        <v>35.835591959135172</v>
      </c>
      <c r="AS35" s="42">
        <v>36.638309219019796</v>
      </c>
      <c r="AT35" s="41"/>
      <c r="AU35" s="42"/>
      <c r="AV35" s="42">
        <v>34.282532882308715</v>
      </c>
      <c r="AW35" s="42">
        <v>35.049999999999997</v>
      </c>
      <c r="AX35" s="42">
        <v>35.840000000000003</v>
      </c>
      <c r="AY35" s="36">
        <v>-19.986459606093334</v>
      </c>
      <c r="AZ35" s="36">
        <v>-20.717316993292727</v>
      </c>
      <c r="BA35" s="36">
        <v>-21.472386575693974</v>
      </c>
      <c r="BB35" s="45">
        <v>-22.252427830956336</v>
      </c>
      <c r="BC35" s="42"/>
      <c r="BD35" s="36">
        <v>-39.372443795304221</v>
      </c>
      <c r="BE35" s="36">
        <v>-43.073039353080077</v>
      </c>
      <c r="BF35" s="36">
        <v>-12.665857717663364</v>
      </c>
      <c r="BG35" s="36">
        <v>-15.955338263772447</v>
      </c>
      <c r="BI35" s="46">
        <v>33.531428875497568</v>
      </c>
      <c r="BJ35" s="46">
        <v>34.282532882308715</v>
      </c>
      <c r="BK35" s="46">
        <v>0.76792873656371086</v>
      </c>
      <c r="BL35" s="46">
        <v>0.78559195913517499</v>
      </c>
      <c r="BM35" s="46">
        <v>0.79830921901979224</v>
      </c>
    </row>
    <row r="36" spans="1:65" x14ac:dyDescent="0.2">
      <c r="A36" s="1">
        <v>8</v>
      </c>
      <c r="B36" s="1" t="s">
        <v>43</v>
      </c>
      <c r="C36" s="1" t="s">
        <v>110</v>
      </c>
      <c r="D36" s="1">
        <v>8</v>
      </c>
      <c r="E36" s="37" t="s">
        <v>31</v>
      </c>
      <c r="F36" s="38"/>
      <c r="G36" s="39">
        <v>2.0693926912164735</v>
      </c>
      <c r="H36" s="39">
        <v>2.1157470874997224</v>
      </c>
      <c r="I36" s="39">
        <v>1.404248464968689</v>
      </c>
      <c r="J36" s="40">
        <v>-0.33628718041712852</v>
      </c>
      <c r="K36" s="39"/>
      <c r="L36" s="41">
        <v>1.404248464968689</v>
      </c>
      <c r="M36" s="42">
        <v>1.4431334447712461</v>
      </c>
      <c r="N36" s="42">
        <v>1.4830951867650861</v>
      </c>
      <c r="O36" s="43">
        <v>1.524163507522635</v>
      </c>
      <c r="P36" s="41">
        <v>1.6974201130650954</v>
      </c>
      <c r="Q36" s="42">
        <v>1.7444232955214585</v>
      </c>
      <c r="R36" s="42">
        <v>1.7927280409462463</v>
      </c>
      <c r="S36" s="43">
        <v>1.8423703908598901</v>
      </c>
      <c r="T36" s="41">
        <v>2.0482204641376756</v>
      </c>
      <c r="U36" s="42">
        <v>2.104937643017379</v>
      </c>
      <c r="V36" s="42">
        <v>2.163225374694691</v>
      </c>
      <c r="W36" s="43">
        <v>2.2231271492750593</v>
      </c>
      <c r="X36" s="44">
        <v>2.0699999999999998</v>
      </c>
      <c r="Y36" s="41">
        <v>1.404248464968689</v>
      </c>
      <c r="Z36" s="42">
        <v>1.4431334447712432</v>
      </c>
      <c r="AA36" s="42">
        <v>1.4830951867650852</v>
      </c>
      <c r="AB36" s="43">
        <v>1.524163507522635</v>
      </c>
      <c r="AC36" s="41">
        <v>1.5663690492656568</v>
      </c>
      <c r="AD36" s="42">
        <v>1.6097433027282764</v>
      </c>
      <c r="AE36" s="42">
        <v>1.6543186306530884</v>
      </c>
      <c r="AF36" s="43">
        <v>1.7001282919378997</v>
      </c>
      <c r="AG36" s="41">
        <v>1.7472064664511484</v>
      </c>
      <c r="AH36" s="42">
        <v>1.795588280534435</v>
      </c>
      <c r="AI36" s="42">
        <v>1.8453098332112607</v>
      </c>
      <c r="AJ36" s="43">
        <v>1.8964082231215382</v>
      </c>
      <c r="AK36" s="42"/>
      <c r="AL36" s="47">
        <v>0.60748095329249618</v>
      </c>
      <c r="AM36" s="42"/>
      <c r="AN36" s="42"/>
      <c r="AO36" s="41">
        <v>1.9363345223968307</v>
      </c>
      <c r="AP36" s="42">
        <v>1.9797084156985196</v>
      </c>
      <c r="AQ36" s="42">
        <v>2.0240538842101659</v>
      </c>
      <c r="AR36" s="43">
        <v>2.0693926912164735</v>
      </c>
      <c r="AS36" s="42">
        <v>2.1157470874997224</v>
      </c>
      <c r="AT36" s="41"/>
      <c r="AU36" s="42"/>
      <c r="AV36" s="42">
        <v>1.9797084156985196</v>
      </c>
      <c r="AW36" s="42">
        <v>2.02</v>
      </c>
      <c r="AX36" s="42">
        <v>2.0699999999999998</v>
      </c>
      <c r="AY36" s="36">
        <v>0.53208605742814163</v>
      </c>
      <c r="AZ36" s="36">
        <v>0.53657497092727358</v>
      </c>
      <c r="BA36" s="36">
        <v>0.54095869744507974</v>
      </c>
      <c r="BB36" s="45">
        <v>0.54522918369383855</v>
      </c>
      <c r="BC36" s="42"/>
      <c r="BD36" s="36">
        <v>-1.404248464968689</v>
      </c>
      <c r="BE36" s="36">
        <v>-1.4431334447712432</v>
      </c>
      <c r="BF36" s="36">
        <v>0.4966132289334344</v>
      </c>
      <c r="BG36" s="36">
        <v>0.49583649247736505</v>
      </c>
      <c r="BI36" s="46">
        <v>1.9363345223968307</v>
      </c>
      <c r="BJ36" s="46">
        <v>1.9797084156985196</v>
      </c>
      <c r="BK36" s="46">
        <v>4.4345468511646224E-2</v>
      </c>
      <c r="BL36" s="46">
        <v>4.9392691216473494E-2</v>
      </c>
      <c r="BM36" s="46">
        <v>4.5747087499722561E-2</v>
      </c>
    </row>
    <row r="37" spans="1:65" x14ac:dyDescent="0.2">
      <c r="A37" s="1">
        <v>9</v>
      </c>
      <c r="C37" s="1" t="s">
        <v>111</v>
      </c>
      <c r="E37" s="56" t="s">
        <v>44</v>
      </c>
      <c r="F37" s="38"/>
      <c r="G37" s="39">
        <v>0</v>
      </c>
      <c r="H37" s="39">
        <v>0</v>
      </c>
      <c r="I37" s="39">
        <v>0</v>
      </c>
      <c r="J37" s="40" t="s">
        <v>103</v>
      </c>
      <c r="K37" s="39"/>
      <c r="X37" s="57"/>
      <c r="Y37" s="41"/>
      <c r="Z37" s="42"/>
      <c r="AA37" s="42"/>
      <c r="AB37" s="43"/>
      <c r="AC37" s="41"/>
      <c r="AD37" s="42"/>
      <c r="AE37" s="42"/>
      <c r="AF37" s="43"/>
      <c r="AG37" s="41"/>
      <c r="AH37" s="42"/>
      <c r="AI37" s="42"/>
      <c r="AJ37" s="43"/>
      <c r="AK37" s="42"/>
      <c r="AL37" s="52"/>
      <c r="AM37" s="42"/>
      <c r="AN37" s="42"/>
      <c r="AO37" s="41"/>
      <c r="AP37" s="42"/>
      <c r="AQ37" s="42"/>
      <c r="AR37" s="43"/>
      <c r="AS37" s="42"/>
      <c r="AT37" s="41"/>
      <c r="AU37" s="42"/>
      <c r="AV37" s="42"/>
      <c r="AW37" s="42"/>
      <c r="AX37" s="42"/>
      <c r="AY37" s="46">
        <v>0</v>
      </c>
      <c r="AZ37" s="46">
        <v>0</v>
      </c>
      <c r="BA37" s="46">
        <v>0</v>
      </c>
      <c r="BB37" s="51">
        <v>0</v>
      </c>
      <c r="BC37" s="42"/>
      <c r="BD37" s="46">
        <v>0</v>
      </c>
      <c r="BE37" s="46">
        <v>0</v>
      </c>
      <c r="BF37" s="46">
        <v>0</v>
      </c>
      <c r="BG37" s="46">
        <v>0</v>
      </c>
      <c r="BI37" s="46">
        <v>0</v>
      </c>
      <c r="BJ37" s="46">
        <v>0</v>
      </c>
      <c r="BK37" s="46">
        <v>0</v>
      </c>
      <c r="BL37" s="46">
        <v>0</v>
      </c>
      <c r="BM37" s="46">
        <v>0</v>
      </c>
    </row>
    <row r="38" spans="1:65" x14ac:dyDescent="0.2">
      <c r="A38" s="1">
        <v>9</v>
      </c>
      <c r="B38" s="1" t="s">
        <v>44</v>
      </c>
      <c r="C38" s="1" t="s">
        <v>111</v>
      </c>
      <c r="E38" s="37" t="s">
        <v>29</v>
      </c>
      <c r="F38" s="58" t="s">
        <v>45</v>
      </c>
      <c r="G38" s="39">
        <v>120.98940415098188</v>
      </c>
      <c r="H38" s="39">
        <v>123.69956680396388</v>
      </c>
      <c r="I38" s="39">
        <v>136.60052613016242</v>
      </c>
      <c r="J38" s="40">
        <v>0.10429267991409928</v>
      </c>
      <c r="K38" s="39"/>
      <c r="L38" s="41">
        <v>136.60052613016242</v>
      </c>
      <c r="M38" s="42">
        <v>140.38312503064154</v>
      </c>
      <c r="N38" s="42">
        <v>144.27046770369051</v>
      </c>
      <c r="O38" s="43">
        <v>148.26545460430896</v>
      </c>
      <c r="P38" s="41">
        <v>183.15110219044823</v>
      </c>
      <c r="Q38" s="42">
        <v>188.22273095640918</v>
      </c>
      <c r="R38" s="42">
        <v>193.4347979617915</v>
      </c>
      <c r="S38" s="43">
        <v>198.7911920754384</v>
      </c>
      <c r="T38" s="41">
        <v>242.90247082852903</v>
      </c>
      <c r="U38" s="42">
        <v>249.62867200145973</v>
      </c>
      <c r="V38" s="42">
        <v>256.54112810240503</v>
      </c>
      <c r="W38" s="43">
        <v>263.64499670802945</v>
      </c>
      <c r="X38" s="57">
        <v>56.91</v>
      </c>
      <c r="Y38" s="41">
        <v>61.025892198402985</v>
      </c>
      <c r="Z38" s="42">
        <v>65.3260924022334</v>
      </c>
      <c r="AA38" s="42">
        <v>69.817651919918021</v>
      </c>
      <c r="AB38" s="43">
        <v>74.507871249459768</v>
      </c>
      <c r="AC38" s="41">
        <v>79.404308472166548</v>
      </c>
      <c r="AD38" s="42">
        <v>84.514787920165134</v>
      </c>
      <c r="AE38" s="42">
        <v>89.847409126426399</v>
      </c>
      <c r="AF38" s="43">
        <v>95.410556066301922</v>
      </c>
      <c r="AG38" s="41">
        <v>101.21290669985345</v>
      </c>
      <c r="AH38" s="42">
        <v>107.26344282454761</v>
      </c>
      <c r="AI38" s="42">
        <v>113.57146024818738</v>
      </c>
      <c r="AJ38" s="43">
        <v>120.14657929226074</v>
      </c>
      <c r="AK38" s="42"/>
      <c r="AL38" s="52"/>
      <c r="AM38" s="42"/>
      <c r="AN38" s="42"/>
      <c r="AO38" s="41">
        <v>113.21000653774</v>
      </c>
      <c r="AP38" s="42">
        <v>115.7459106841855</v>
      </c>
      <c r="AQ38" s="42">
        <v>118.33861908351126</v>
      </c>
      <c r="AR38" s="43">
        <v>120.98940415098188</v>
      </c>
      <c r="AS38" s="42">
        <v>123.69956680396388</v>
      </c>
      <c r="AT38" s="41"/>
      <c r="AU38" s="42"/>
      <c r="AV38" s="42">
        <v>49.574180275200007</v>
      </c>
      <c r="AW38" s="42">
        <v>53.17</v>
      </c>
      <c r="AX38" s="42">
        <v>56.91</v>
      </c>
      <c r="AY38" s="46">
        <v>-23.390519592422422</v>
      </c>
      <c r="AZ38" s="46">
        <v>-24.637214346456034</v>
      </c>
      <c r="BA38" s="46">
        <v>-25.931848620179252</v>
      </c>
      <c r="BB38" s="51">
        <v>-27.276050453327073</v>
      </c>
      <c r="BC38" s="42"/>
      <c r="BD38" s="46">
        <v>-61.025892198402985</v>
      </c>
      <c r="BE38" s="46">
        <v>-65.3260924022334</v>
      </c>
      <c r="BF38" s="46">
        <v>-20.243471644718014</v>
      </c>
      <c r="BG38" s="46">
        <v>-21.337871249459766</v>
      </c>
      <c r="BI38" s="46">
        <v>46.108048000000004</v>
      </c>
      <c r="BJ38" s="46">
        <v>49.574180275200007</v>
      </c>
      <c r="BK38" s="46">
        <v>3.5982798269644789</v>
      </c>
      <c r="BL38" s="46">
        <v>3.7370685246820869</v>
      </c>
      <c r="BM38" s="46">
        <v>3.8723075909476208</v>
      </c>
    </row>
    <row r="39" spans="1:65" x14ac:dyDescent="0.2">
      <c r="A39" s="1">
        <v>9</v>
      </c>
      <c r="B39" s="1" t="s">
        <v>44</v>
      </c>
      <c r="C39" s="1" t="s">
        <v>111</v>
      </c>
      <c r="E39" s="37" t="s">
        <v>31</v>
      </c>
      <c r="F39" s="38"/>
      <c r="G39" s="39">
        <v>1.7321940787973746</v>
      </c>
      <c r="H39" s="39">
        <v>1.7709952261624358</v>
      </c>
      <c r="I39" s="39">
        <v>2.0114816808562428</v>
      </c>
      <c r="J39" s="40">
        <v>0.13579170126557394</v>
      </c>
      <c r="K39" s="39"/>
      <c r="L39" s="41">
        <v>2.0114816808562428</v>
      </c>
      <c r="M39" s="41">
        <v>2.0671815277740406</v>
      </c>
      <c r="N39" s="41">
        <v>2.1244237565967761</v>
      </c>
      <c r="O39" s="41">
        <v>2.1832510773509992</v>
      </c>
      <c r="P39" s="41">
        <v>2.4314860784430889</v>
      </c>
      <c r="Q39" s="41">
        <v>2.4988162478604838</v>
      </c>
      <c r="R39" s="41">
        <v>2.5680108539094375</v>
      </c>
      <c r="S39" s="41">
        <v>2.6391215246191559</v>
      </c>
      <c r="T39" s="41">
        <v>2.9340338233218608</v>
      </c>
      <c r="U39" s="41">
        <v>3.0152800192808029</v>
      </c>
      <c r="V39" s="41">
        <v>3.0987759999236602</v>
      </c>
      <c r="W39" s="41">
        <v>3.1845840639348735</v>
      </c>
      <c r="X39" s="57">
        <v>1.73</v>
      </c>
      <c r="Y39" s="41">
        <v>1.7779053506103886</v>
      </c>
      <c r="Z39" s="42">
        <v>1.8271372460861515</v>
      </c>
      <c r="AA39" s="42">
        <v>1.8777324197202898</v>
      </c>
      <c r="AB39" s="42">
        <v>1.9297286219857139</v>
      </c>
      <c r="AC39" s="42">
        <v>1.9831646487019705</v>
      </c>
      <c r="AD39" s="42">
        <v>2.0380803699818522</v>
      </c>
      <c r="AE39" s="42">
        <v>2.0945167599796166</v>
      </c>
      <c r="AF39" s="42">
        <v>2.1525159274629391</v>
      </c>
      <c r="AG39" s="42">
        <v>2.2121211472314659</v>
      </c>
      <c r="AH39" s="42">
        <v>2.273376892405329</v>
      </c>
      <c r="AI39" s="42">
        <v>2.3363288676077767</v>
      </c>
      <c r="AJ39" s="42">
        <v>2.4010240430666894</v>
      </c>
      <c r="AK39" s="42"/>
      <c r="AL39" s="52">
        <v>0.6098156057145635</v>
      </c>
      <c r="AM39" s="42"/>
      <c r="AN39" s="42"/>
      <c r="AO39" s="41">
        <v>1.620817164621883</v>
      </c>
      <c r="AP39" s="42">
        <v>1.657123469109413</v>
      </c>
      <c r="AQ39" s="42">
        <v>1.6942430348174637</v>
      </c>
      <c r="AR39" s="43">
        <v>1.7321940787973746</v>
      </c>
      <c r="AS39" s="42">
        <v>1.7709952261624358</v>
      </c>
      <c r="AT39" s="41"/>
      <c r="AU39" s="42"/>
      <c r="AV39" s="42">
        <v>1.6571234691094121</v>
      </c>
      <c r="AW39" s="42">
        <v>1.69</v>
      </c>
      <c r="AX39" s="42">
        <v>1.73</v>
      </c>
      <c r="AY39" s="46">
        <v>-0.39066451623435983</v>
      </c>
      <c r="AZ39" s="46">
        <v>-0.41005805866462763</v>
      </c>
      <c r="BA39" s="46">
        <v>-0.43018072177931233</v>
      </c>
      <c r="BB39" s="51">
        <v>-0.45105699855362458</v>
      </c>
      <c r="BC39" s="42"/>
      <c r="BD39" s="46">
        <v>-1.7779053506103886</v>
      </c>
      <c r="BE39" s="46">
        <v>-1.8271372460861515</v>
      </c>
      <c r="BF39" s="46">
        <v>-0.22060895061087771</v>
      </c>
      <c r="BG39" s="46">
        <v>-0.23972862198571399</v>
      </c>
      <c r="BI39" s="46">
        <v>1.620817164621883</v>
      </c>
      <c r="BJ39" s="46">
        <v>1.6571234691094121</v>
      </c>
      <c r="BK39" s="46">
        <v>3.7119565708051638E-2</v>
      </c>
      <c r="BL39" s="46">
        <v>4.219407879737358E-2</v>
      </c>
      <c r="BM39" s="46">
        <v>4.0995226162435783E-2</v>
      </c>
    </row>
    <row r="40" spans="1:65" x14ac:dyDescent="0.2">
      <c r="A40" s="1">
        <v>9</v>
      </c>
      <c r="C40" s="1" t="s">
        <v>111</v>
      </c>
      <c r="D40" s="1">
        <v>9</v>
      </c>
      <c r="E40" s="56" t="s">
        <v>46</v>
      </c>
      <c r="F40" s="17"/>
      <c r="G40" s="39">
        <v>0</v>
      </c>
      <c r="H40" s="39">
        <v>0</v>
      </c>
      <c r="I40" s="39">
        <v>0</v>
      </c>
      <c r="J40" s="40" t="s">
        <v>103</v>
      </c>
      <c r="K40" s="39"/>
      <c r="L40" s="53"/>
      <c r="M40" s="38"/>
      <c r="N40" s="38"/>
      <c r="O40" s="54"/>
      <c r="P40" s="53"/>
      <c r="Q40" s="38"/>
      <c r="R40" s="38"/>
      <c r="S40" s="54"/>
      <c r="T40" s="53"/>
      <c r="U40" s="38"/>
      <c r="V40" s="38"/>
      <c r="W40" s="54"/>
      <c r="X40" s="57"/>
      <c r="Y40" s="53"/>
      <c r="Z40" s="38"/>
      <c r="AA40" s="38"/>
      <c r="AB40" s="54"/>
      <c r="AC40" s="53"/>
      <c r="AD40" s="38"/>
      <c r="AE40" s="38"/>
      <c r="AF40" s="54"/>
      <c r="AG40" s="53"/>
      <c r="AH40" s="38"/>
      <c r="AI40" s="38"/>
      <c r="AJ40" s="54"/>
      <c r="AO40" s="53"/>
      <c r="AP40" s="38"/>
      <c r="AQ40" s="38"/>
      <c r="AR40" s="54"/>
      <c r="AS40" s="42" t="s">
        <v>103</v>
      </c>
      <c r="AT40" s="55"/>
      <c r="AY40" s="46">
        <v>0</v>
      </c>
      <c r="AZ40" s="46">
        <v>0</v>
      </c>
      <c r="BA40" s="46">
        <v>0</v>
      </c>
      <c r="BB40" s="51">
        <v>0</v>
      </c>
      <c r="BD40" s="46">
        <v>0</v>
      </c>
      <c r="BE40" s="46">
        <v>0</v>
      </c>
      <c r="BF40" s="46">
        <v>0</v>
      </c>
      <c r="BG40" s="46">
        <v>0</v>
      </c>
      <c r="BI40" s="46">
        <v>0</v>
      </c>
      <c r="BJ40" s="46">
        <v>0</v>
      </c>
      <c r="BK40" s="46">
        <v>0</v>
      </c>
      <c r="BL40" s="46">
        <v>0</v>
      </c>
      <c r="BM40" s="46">
        <v>0</v>
      </c>
    </row>
    <row r="41" spans="1:65" x14ac:dyDescent="0.2">
      <c r="A41" s="1">
        <v>9</v>
      </c>
      <c r="B41" s="1" t="s">
        <v>46</v>
      </c>
      <c r="C41" s="1" t="s">
        <v>111</v>
      </c>
      <c r="D41" s="1">
        <v>9</v>
      </c>
      <c r="E41" s="37" t="s">
        <v>29</v>
      </c>
      <c r="F41" s="58" t="s">
        <v>30</v>
      </c>
      <c r="G41" s="39">
        <v>23.130761916740834</v>
      </c>
      <c r="H41" s="39">
        <v>23.648890983675827</v>
      </c>
      <c r="I41" s="39">
        <v>27.005922491003304</v>
      </c>
      <c r="J41" s="40">
        <v>0.1419530205304233</v>
      </c>
      <c r="K41" s="39"/>
      <c r="L41" s="41">
        <v>27.005922491003304</v>
      </c>
      <c r="M41" s="42">
        <v>27.75374225140126</v>
      </c>
      <c r="N41" s="42">
        <v>28.522269854466991</v>
      </c>
      <c r="O41" s="43">
        <v>29.312078720121516</v>
      </c>
      <c r="P41" s="41">
        <v>35.518158427592773</v>
      </c>
      <c r="Q41" s="42">
        <v>36.501690122684757</v>
      </c>
      <c r="R41" s="42">
        <v>37.512456748811303</v>
      </c>
      <c r="S41" s="43">
        <v>38.5512124671979</v>
      </c>
      <c r="T41" s="41">
        <v>46.34481227955694</v>
      </c>
      <c r="U41" s="42">
        <v>47.628144349629061</v>
      </c>
      <c r="V41" s="42">
        <v>48.947013109161503</v>
      </c>
      <c r="W41" s="43">
        <v>50.30240260299135</v>
      </c>
      <c r="X41" s="57">
        <v>23.13</v>
      </c>
      <c r="Y41" s="41">
        <v>26.310491768565473</v>
      </c>
      <c r="Z41" s="42">
        <v>27.75374225140126</v>
      </c>
      <c r="AA41" s="42">
        <v>28.522269854466991</v>
      </c>
      <c r="AB41" s="43">
        <v>29.312078720121516</v>
      </c>
      <c r="AC41" s="41">
        <v>32.957001325931017</v>
      </c>
      <c r="AD41" s="42">
        <v>36.501690122684757</v>
      </c>
      <c r="AE41" s="42">
        <v>37.512456748811303</v>
      </c>
      <c r="AF41" s="43">
        <v>38.5512124671979</v>
      </c>
      <c r="AG41" s="41">
        <v>42.779073626419034</v>
      </c>
      <c r="AH41" s="42">
        <v>47.211521161002359</v>
      </c>
      <c r="AI41" s="42">
        <v>48.947013109161503</v>
      </c>
      <c r="AJ41" s="43">
        <v>50.30240260299135</v>
      </c>
      <c r="AK41" s="42"/>
      <c r="AL41" s="42"/>
      <c r="AM41" s="42"/>
      <c r="AN41" s="42"/>
      <c r="AO41" s="41">
        <v>21.643496190371899</v>
      </c>
      <c r="AP41" s="42">
        <v>22.128310505036207</v>
      </c>
      <c r="AQ41" s="42">
        <v>22.623984660349016</v>
      </c>
      <c r="AR41" s="43">
        <v>23.130761916740834</v>
      </c>
      <c r="AS41" s="42">
        <v>23.648890983675827</v>
      </c>
      <c r="AT41" s="41"/>
      <c r="AU41" s="42"/>
      <c r="AV41" s="42">
        <v>22.128310505036207</v>
      </c>
      <c r="AW41" s="42">
        <v>22.62</v>
      </c>
      <c r="AX41" s="42">
        <v>23.13</v>
      </c>
      <c r="AY41" s="46">
        <v>-5.3624263006314052</v>
      </c>
      <c r="AZ41" s="46">
        <v>-5.6254317463650523</v>
      </c>
      <c r="BA41" s="46">
        <v>-5.8982851941179746</v>
      </c>
      <c r="BB41" s="51">
        <v>-6.1813168033806818</v>
      </c>
      <c r="BC41" s="42"/>
      <c r="BD41" s="46">
        <v>-26.310491768565473</v>
      </c>
      <c r="BE41" s="46">
        <v>-27.75374225140126</v>
      </c>
      <c r="BF41" s="46">
        <v>-6.3939593494307836</v>
      </c>
      <c r="BG41" s="46">
        <v>-6.6920787201215148</v>
      </c>
      <c r="BI41" s="46">
        <v>20.824095999999997</v>
      </c>
      <c r="BJ41" s="46">
        <v>22.128310505036207</v>
      </c>
      <c r="BK41" s="46">
        <v>0.49567415531280901</v>
      </c>
      <c r="BL41" s="46">
        <v>0.51076191674083304</v>
      </c>
      <c r="BM41" s="46">
        <v>0.51889098367582775</v>
      </c>
    </row>
    <row r="42" spans="1:65" x14ac:dyDescent="0.2">
      <c r="A42" s="1">
        <v>9</v>
      </c>
      <c r="B42" s="1" t="s">
        <v>46</v>
      </c>
      <c r="C42" s="1" t="s">
        <v>111</v>
      </c>
      <c r="D42" s="1">
        <v>9</v>
      </c>
      <c r="E42" s="37" t="s">
        <v>31</v>
      </c>
      <c r="F42" s="38"/>
      <c r="G42" s="39">
        <v>1.7321940787973746</v>
      </c>
      <c r="H42" s="39">
        <v>1.7709952261624358</v>
      </c>
      <c r="I42" s="39">
        <v>2.0114816808562428</v>
      </c>
      <c r="J42" s="40">
        <v>0.13579170126557394</v>
      </c>
      <c r="K42" s="39"/>
      <c r="L42" s="41">
        <v>2.0114816808562428</v>
      </c>
      <c r="M42" s="42">
        <v>2.0671815277740406</v>
      </c>
      <c r="N42" s="42">
        <v>2.1244237565967761</v>
      </c>
      <c r="O42" s="43">
        <v>2.1832510773509992</v>
      </c>
      <c r="P42" s="41">
        <v>2.4314860784430889</v>
      </c>
      <c r="Q42" s="42">
        <v>2.4988162478604838</v>
      </c>
      <c r="R42" s="42">
        <v>2.5680108539094375</v>
      </c>
      <c r="S42" s="43">
        <v>2.6391215246191559</v>
      </c>
      <c r="T42" s="41">
        <v>2.9340338233218608</v>
      </c>
      <c r="U42" s="42">
        <v>3.0152800192808029</v>
      </c>
      <c r="V42" s="42">
        <v>3.0987759999236602</v>
      </c>
      <c r="W42" s="43">
        <v>3.1845840639348735</v>
      </c>
      <c r="X42" s="57">
        <v>1.73</v>
      </c>
      <c r="Y42" s="41">
        <v>1.7779053506103886</v>
      </c>
      <c r="Z42" s="42">
        <v>2.0671815277740406</v>
      </c>
      <c r="AA42" s="42">
        <v>2.1244237565967761</v>
      </c>
      <c r="AB42" s="43">
        <v>2.1832510773509992</v>
      </c>
      <c r="AC42" s="41">
        <v>2.2437073827446432</v>
      </c>
      <c r="AD42" s="42">
        <v>2.4988162478604838</v>
      </c>
      <c r="AE42" s="42">
        <v>2.5680108539094375</v>
      </c>
      <c r="AF42" s="43">
        <v>2.6391215246191559</v>
      </c>
      <c r="AG42" s="41">
        <v>2.7122013176482294</v>
      </c>
      <c r="AH42" s="42">
        <v>2.7873047598724425</v>
      </c>
      <c r="AI42" s="42">
        <v>3.0987759999236602</v>
      </c>
      <c r="AJ42" s="43">
        <v>3.1845840639348735</v>
      </c>
      <c r="AK42" s="42"/>
      <c r="AL42" s="52">
        <v>0.6098156057145635</v>
      </c>
      <c r="AM42" s="42"/>
      <c r="AN42" s="42"/>
      <c r="AO42" s="41">
        <v>1.620817164621883</v>
      </c>
      <c r="AP42" s="42">
        <v>1.657123469109413</v>
      </c>
      <c r="AQ42" s="42">
        <v>1.6942430348174637</v>
      </c>
      <c r="AR42" s="43">
        <v>1.7321940787973746</v>
      </c>
      <c r="AS42" s="42">
        <v>1.7709952261624358</v>
      </c>
      <c r="AT42" s="41"/>
      <c r="AU42" s="42"/>
      <c r="AV42" s="42">
        <v>1.657123469109413</v>
      </c>
      <c r="AW42" s="42">
        <v>1.69</v>
      </c>
      <c r="AX42" s="42">
        <v>1.73</v>
      </c>
      <c r="AY42" s="46">
        <v>-0.39066451623435983</v>
      </c>
      <c r="AZ42" s="46">
        <v>-0.41005805866462763</v>
      </c>
      <c r="BA42" s="46">
        <v>-0.43018072177931233</v>
      </c>
      <c r="BB42" s="51">
        <v>-0.45105699855362458</v>
      </c>
      <c r="BC42" s="42"/>
      <c r="BD42" s="46">
        <v>-1.7779053506103886</v>
      </c>
      <c r="BE42" s="46">
        <v>-2.0671815277740406</v>
      </c>
      <c r="BF42" s="46">
        <v>-0.46730028748736308</v>
      </c>
      <c r="BG42" s="46">
        <v>-0.49325107735099927</v>
      </c>
      <c r="BI42" s="46">
        <v>1.620817164621883</v>
      </c>
      <c r="BJ42" s="46">
        <v>1.657123469109413</v>
      </c>
      <c r="BK42" s="46">
        <v>3.711956570805075E-2</v>
      </c>
      <c r="BL42" s="46">
        <v>4.219407879737469E-2</v>
      </c>
      <c r="BM42" s="46">
        <v>4.0995226162435783E-2</v>
      </c>
    </row>
    <row r="43" spans="1:65" x14ac:dyDescent="0.2">
      <c r="A43" s="1">
        <v>9</v>
      </c>
      <c r="C43" s="1" t="s">
        <v>111</v>
      </c>
      <c r="E43" s="28" t="s">
        <v>47</v>
      </c>
      <c r="F43" s="38"/>
      <c r="G43" s="39"/>
      <c r="H43" s="39"/>
      <c r="I43" s="39"/>
      <c r="J43" s="40"/>
      <c r="K43" s="39"/>
      <c r="L43" s="41"/>
      <c r="M43" s="42"/>
      <c r="N43" s="42"/>
      <c r="O43" s="43"/>
      <c r="P43" s="41"/>
      <c r="Q43" s="42"/>
      <c r="R43" s="42"/>
      <c r="S43" s="43"/>
      <c r="T43" s="41"/>
      <c r="U43" s="42"/>
      <c r="V43" s="42"/>
      <c r="W43" s="43"/>
      <c r="X43" s="57"/>
      <c r="Y43" s="41"/>
      <c r="Z43" s="42"/>
      <c r="AA43" s="42"/>
      <c r="AB43" s="43"/>
      <c r="AC43" s="41"/>
      <c r="AD43" s="42"/>
      <c r="AE43" s="42"/>
      <c r="AF43" s="43"/>
      <c r="AG43" s="41"/>
      <c r="AH43" s="42"/>
      <c r="AI43" s="42"/>
      <c r="AJ43" s="43"/>
      <c r="AK43" s="42"/>
      <c r="AL43" s="52"/>
      <c r="AM43" s="42"/>
      <c r="AN43" s="42"/>
      <c r="AO43" s="41"/>
      <c r="AP43" s="42"/>
      <c r="AQ43" s="42"/>
      <c r="AR43" s="43"/>
      <c r="AS43" s="42"/>
      <c r="AT43" s="41"/>
      <c r="AU43" s="42"/>
      <c r="AV43" s="42"/>
      <c r="AW43" s="42"/>
      <c r="AX43" s="42"/>
      <c r="AY43" s="46">
        <v>0</v>
      </c>
      <c r="AZ43" s="46">
        <v>0</v>
      </c>
      <c r="BA43" s="46">
        <v>0</v>
      </c>
      <c r="BB43" s="51">
        <v>0</v>
      </c>
      <c r="BC43" s="42"/>
      <c r="BD43" s="46">
        <v>0</v>
      </c>
      <c r="BE43" s="46">
        <v>0</v>
      </c>
      <c r="BF43" s="46">
        <v>0</v>
      </c>
      <c r="BG43" s="46">
        <v>0</v>
      </c>
      <c r="BI43" s="46">
        <v>0</v>
      </c>
      <c r="BJ43" s="46">
        <v>0</v>
      </c>
      <c r="BK43" s="46">
        <v>0</v>
      </c>
      <c r="BL43" s="46">
        <v>0</v>
      </c>
      <c r="BM43" s="46">
        <v>0</v>
      </c>
    </row>
    <row r="44" spans="1:65" x14ac:dyDescent="0.2">
      <c r="A44" s="1">
        <v>9</v>
      </c>
      <c r="B44" s="1" t="s">
        <v>47</v>
      </c>
      <c r="C44" s="1" t="s">
        <v>111</v>
      </c>
      <c r="E44" s="37" t="s">
        <v>29</v>
      </c>
      <c r="F44" s="58" t="s">
        <v>45</v>
      </c>
      <c r="G44" s="39">
        <v>120.98940415098188</v>
      </c>
      <c r="H44" s="39">
        <v>123.69956680396388</v>
      </c>
      <c r="I44" s="39">
        <v>136.60052613016242</v>
      </c>
      <c r="J44" s="40">
        <v>0.10429267991409928</v>
      </c>
      <c r="K44" s="39"/>
      <c r="L44" s="41">
        <v>136.60052613016242</v>
      </c>
      <c r="M44" s="41">
        <v>140.38312503064154</v>
      </c>
      <c r="N44" s="41">
        <v>144.27046770369051</v>
      </c>
      <c r="O44" s="41">
        <v>148.26545460430896</v>
      </c>
      <c r="P44" s="41">
        <v>183.15110219044823</v>
      </c>
      <c r="Q44" s="41">
        <v>188.22273095640918</v>
      </c>
      <c r="R44" s="41">
        <v>193.4347979617915</v>
      </c>
      <c r="S44" s="41">
        <v>198.7911920754384</v>
      </c>
      <c r="T44" s="41">
        <v>242.90247082852903</v>
      </c>
      <c r="U44" s="41">
        <v>249.62867200145973</v>
      </c>
      <c r="V44" s="41">
        <v>256.54112810240503</v>
      </c>
      <c r="W44" s="41">
        <v>263.64499670802945</v>
      </c>
      <c r="X44" s="57">
        <v>56.91</v>
      </c>
      <c r="Y44" s="41">
        <v>61.025892198402985</v>
      </c>
      <c r="Z44" s="42">
        <v>65.3260924022334</v>
      </c>
      <c r="AA44" s="42">
        <v>69.817651919918021</v>
      </c>
      <c r="AB44" s="42">
        <v>74.507871249459768</v>
      </c>
      <c r="AC44" s="42">
        <v>79.404308472166548</v>
      </c>
      <c r="AD44" s="42">
        <v>84.514787920165134</v>
      </c>
      <c r="AE44" s="42">
        <v>89.847409126426399</v>
      </c>
      <c r="AF44" s="42">
        <v>95.410556066301922</v>
      </c>
      <c r="AG44" s="42">
        <v>101.21290669985345</v>
      </c>
      <c r="AH44" s="42">
        <v>107.26344282454761</v>
      </c>
      <c r="AI44" s="42">
        <v>113.57146024818738</v>
      </c>
      <c r="AJ44" s="42">
        <v>120.14657929226074</v>
      </c>
      <c r="AK44" s="42"/>
      <c r="AL44" s="52"/>
      <c r="AM44" s="42"/>
      <c r="AN44" s="42"/>
      <c r="AO44" s="41">
        <v>113.21000653774013</v>
      </c>
      <c r="AP44" s="42">
        <v>115.7459106841855</v>
      </c>
      <c r="AQ44" s="42">
        <v>118.33861908351126</v>
      </c>
      <c r="AR44" s="43">
        <v>120.98940415098188</v>
      </c>
      <c r="AS44" s="42">
        <v>123.69956680396388</v>
      </c>
      <c r="AT44" s="41"/>
      <c r="AU44" s="42"/>
      <c r="AV44" s="42">
        <v>49.574180275200007</v>
      </c>
      <c r="AW44" s="42">
        <v>53.17</v>
      </c>
      <c r="AX44" s="42">
        <v>56.91</v>
      </c>
      <c r="AY44" s="46">
        <v>-23.390519592422294</v>
      </c>
      <c r="AZ44" s="46">
        <v>-24.637214346456034</v>
      </c>
      <c r="BA44" s="46">
        <v>-25.931848620179252</v>
      </c>
      <c r="BB44" s="51">
        <v>-27.276050453327073</v>
      </c>
      <c r="BC44" s="42"/>
      <c r="BD44" s="46">
        <v>-61.025892198402985</v>
      </c>
      <c r="BE44" s="46">
        <v>-65.3260924022334</v>
      </c>
      <c r="BF44" s="46">
        <v>-20.243471644718014</v>
      </c>
      <c r="BG44" s="46">
        <v>-21.337871249459766</v>
      </c>
      <c r="BI44" s="46">
        <v>46.108048000000004</v>
      </c>
      <c r="BJ44" s="46">
        <v>49.574180275200007</v>
      </c>
      <c r="BK44" s="46">
        <v>3.5982798269644789</v>
      </c>
      <c r="BL44" s="46">
        <v>3.7370685246820869</v>
      </c>
      <c r="BM44" s="46">
        <v>3.8723075909476208</v>
      </c>
    </row>
    <row r="45" spans="1:65" x14ac:dyDescent="0.2">
      <c r="A45" s="1">
        <v>9</v>
      </c>
      <c r="B45" s="1" t="s">
        <v>47</v>
      </c>
      <c r="C45" s="1" t="s">
        <v>111</v>
      </c>
      <c r="E45" s="37" t="s">
        <v>31</v>
      </c>
      <c r="F45" s="38"/>
      <c r="G45" s="39">
        <v>1.7321940787973746</v>
      </c>
      <c r="H45" s="39">
        <v>1.7709952261624358</v>
      </c>
      <c r="I45" s="39">
        <v>2.0114816808562428</v>
      </c>
      <c r="J45" s="40">
        <v>0.13579170126557394</v>
      </c>
      <c r="K45" s="39"/>
      <c r="L45" s="41">
        <v>2.0114816808562428</v>
      </c>
      <c r="M45" s="41">
        <v>2.0671815277740406</v>
      </c>
      <c r="N45" s="41">
        <v>2.1244237565967761</v>
      </c>
      <c r="O45" s="41">
        <v>2.1832510773509992</v>
      </c>
      <c r="P45" s="41">
        <v>2.4314860784430889</v>
      </c>
      <c r="Q45" s="41">
        <v>2.4988162478604838</v>
      </c>
      <c r="R45" s="41">
        <v>2.5680108539094375</v>
      </c>
      <c r="S45" s="41">
        <v>2.6391215246191559</v>
      </c>
      <c r="T45" s="41">
        <v>2.9340338233218608</v>
      </c>
      <c r="U45" s="41">
        <v>3.0152800192808029</v>
      </c>
      <c r="V45" s="41">
        <v>3.0987759999236602</v>
      </c>
      <c r="W45" s="41">
        <v>3.1845840639348735</v>
      </c>
      <c r="X45" s="57">
        <v>1.73</v>
      </c>
      <c r="Y45" s="41">
        <v>1.7779053506103886</v>
      </c>
      <c r="Z45" s="42">
        <v>1.8271372460861515</v>
      </c>
      <c r="AA45" s="42">
        <v>1.8777324197202898</v>
      </c>
      <c r="AB45" s="42">
        <v>1.9297286219857139</v>
      </c>
      <c r="AC45" s="42">
        <v>1.9831646487019705</v>
      </c>
      <c r="AD45" s="42">
        <v>2.0380803699818522</v>
      </c>
      <c r="AE45" s="42">
        <v>2.0945167599796166</v>
      </c>
      <c r="AF45" s="42">
        <v>2.1525159274629391</v>
      </c>
      <c r="AG45" s="42">
        <v>2.2121211472314659</v>
      </c>
      <c r="AH45" s="42">
        <v>2.273376892405329</v>
      </c>
      <c r="AI45" s="42">
        <v>2.3363288676077767</v>
      </c>
      <c r="AJ45" s="42">
        <v>2.4010240430666894</v>
      </c>
      <c r="AK45" s="42"/>
      <c r="AL45" s="52">
        <v>0.6098156057145635</v>
      </c>
      <c r="AM45" s="42"/>
      <c r="AN45" s="42"/>
      <c r="AO45" s="41">
        <v>1.620817164621883</v>
      </c>
      <c r="AP45" s="42">
        <v>1.657123469109413</v>
      </c>
      <c r="AQ45" s="42">
        <v>1.6942430348174637</v>
      </c>
      <c r="AR45" s="43">
        <v>1.7321940787973746</v>
      </c>
      <c r="AS45" s="42">
        <v>1.7709952261624358</v>
      </c>
      <c r="AT45" s="41"/>
      <c r="AU45" s="42"/>
      <c r="AV45" s="42">
        <v>1.6571234691094121</v>
      </c>
      <c r="AW45" s="42">
        <v>1.69</v>
      </c>
      <c r="AX45" s="42">
        <v>1.73</v>
      </c>
      <c r="AY45" s="46">
        <v>-0.39066451623435983</v>
      </c>
      <c r="AZ45" s="46">
        <v>-0.41005805866462763</v>
      </c>
      <c r="BA45" s="46">
        <v>-0.43018072177931233</v>
      </c>
      <c r="BB45" s="51">
        <v>-0.45105699855362458</v>
      </c>
      <c r="BC45" s="42"/>
      <c r="BD45" s="46">
        <v>-1.7779053506103886</v>
      </c>
      <c r="BE45" s="46">
        <v>-1.8271372460861515</v>
      </c>
      <c r="BF45" s="46">
        <v>-0.22060895061087771</v>
      </c>
      <c r="BG45" s="46">
        <v>-0.23972862198571399</v>
      </c>
      <c r="BI45" s="46">
        <v>1.620817164621883</v>
      </c>
      <c r="BJ45" s="46">
        <v>1.6571234691094121</v>
      </c>
      <c r="BK45" s="46">
        <v>3.7119565708051638E-2</v>
      </c>
      <c r="BL45" s="46">
        <v>4.219407879737358E-2</v>
      </c>
      <c r="BM45" s="46">
        <v>4.0995226162435783E-2</v>
      </c>
    </row>
    <row r="46" spans="1:65" x14ac:dyDescent="0.2">
      <c r="A46" s="1">
        <v>9</v>
      </c>
      <c r="C46" s="1" t="s">
        <v>111</v>
      </c>
      <c r="D46" s="1">
        <v>9</v>
      </c>
      <c r="E46" s="28" t="s">
        <v>48</v>
      </c>
      <c r="F46" s="17"/>
      <c r="G46" s="39">
        <v>0</v>
      </c>
      <c r="H46" s="39">
        <v>0</v>
      </c>
      <c r="I46" s="39">
        <v>0</v>
      </c>
      <c r="J46" s="40" t="s">
        <v>103</v>
      </c>
      <c r="K46" s="39"/>
      <c r="L46" s="53"/>
      <c r="M46" s="38"/>
      <c r="N46" s="38"/>
      <c r="O46" s="54"/>
      <c r="P46" s="53"/>
      <c r="Q46" s="38"/>
      <c r="R46" s="38"/>
      <c r="S46" s="54"/>
      <c r="T46" s="53"/>
      <c r="U46" s="38"/>
      <c r="V46" s="38"/>
      <c r="W46" s="54"/>
      <c r="X46" s="57"/>
      <c r="Y46" s="53"/>
      <c r="Z46" s="38"/>
      <c r="AA46" s="38"/>
      <c r="AB46" s="54"/>
      <c r="AC46" s="53"/>
      <c r="AD46" s="38"/>
      <c r="AE46" s="38"/>
      <c r="AF46" s="54"/>
      <c r="AG46" s="53"/>
      <c r="AH46" s="38"/>
      <c r="AI46" s="38"/>
      <c r="AJ46" s="54"/>
      <c r="AO46" s="53"/>
      <c r="AP46" s="38"/>
      <c r="AQ46" s="38"/>
      <c r="AR46" s="54"/>
      <c r="AS46" s="42" t="s">
        <v>103</v>
      </c>
      <c r="AT46" s="55"/>
      <c r="AY46" s="46">
        <v>0</v>
      </c>
      <c r="AZ46" s="46">
        <v>0</v>
      </c>
      <c r="BA46" s="46">
        <v>0</v>
      </c>
      <c r="BB46" s="51">
        <v>0</v>
      </c>
      <c r="BD46" s="46">
        <v>0</v>
      </c>
      <c r="BE46" s="46">
        <v>0</v>
      </c>
      <c r="BF46" s="46">
        <v>0</v>
      </c>
      <c r="BG46" s="46">
        <v>0</v>
      </c>
      <c r="BI46" s="46">
        <v>0</v>
      </c>
      <c r="BJ46" s="46">
        <v>0</v>
      </c>
      <c r="BK46" s="46">
        <v>0</v>
      </c>
      <c r="BL46" s="46">
        <v>0</v>
      </c>
      <c r="BM46" s="46">
        <v>0</v>
      </c>
    </row>
    <row r="47" spans="1:65" x14ac:dyDescent="0.2">
      <c r="A47" s="1">
        <v>9</v>
      </c>
      <c r="B47" s="1" t="s">
        <v>48</v>
      </c>
      <c r="C47" s="1" t="s">
        <v>111</v>
      </c>
      <c r="D47" s="1">
        <v>9</v>
      </c>
      <c r="E47" s="37" t="s">
        <v>29</v>
      </c>
      <c r="F47" s="58" t="s">
        <v>30</v>
      </c>
      <c r="G47" s="39">
        <v>23.130761916740834</v>
      </c>
      <c r="H47" s="39">
        <v>23.648890983675827</v>
      </c>
      <c r="I47" s="39">
        <v>27.005922491003304</v>
      </c>
      <c r="J47" s="40">
        <v>0.1419530205304233</v>
      </c>
      <c r="K47" s="39"/>
      <c r="L47" s="41">
        <v>27.005922491003304</v>
      </c>
      <c r="M47" s="42">
        <v>27.75374225140126</v>
      </c>
      <c r="N47" s="42">
        <v>28.522269854466991</v>
      </c>
      <c r="O47" s="43">
        <v>29.312078720121516</v>
      </c>
      <c r="P47" s="41">
        <v>35.518158427592773</v>
      </c>
      <c r="Q47" s="42">
        <v>36.501690122684757</v>
      </c>
      <c r="R47" s="42">
        <v>37.512456748811303</v>
      </c>
      <c r="S47" s="43">
        <v>38.5512124671979</v>
      </c>
      <c r="T47" s="41">
        <v>46.34481227955694</v>
      </c>
      <c r="U47" s="42">
        <v>47.628144349629061</v>
      </c>
      <c r="V47" s="42">
        <v>48.947013109161503</v>
      </c>
      <c r="W47" s="43">
        <v>50.30240260299135</v>
      </c>
      <c r="X47" s="57">
        <v>23.13</v>
      </c>
      <c r="Y47" s="41">
        <v>26.310491768565473</v>
      </c>
      <c r="Z47" s="42">
        <v>27.75374225140126</v>
      </c>
      <c r="AA47" s="42">
        <v>28.522269854466991</v>
      </c>
      <c r="AB47" s="43">
        <v>29.312078720121516</v>
      </c>
      <c r="AC47" s="41">
        <v>32.957001325931017</v>
      </c>
      <c r="AD47" s="42">
        <v>36.501690122684757</v>
      </c>
      <c r="AE47" s="42">
        <v>37.512456748811303</v>
      </c>
      <c r="AF47" s="43">
        <v>38.5512124671979</v>
      </c>
      <c r="AG47" s="41">
        <v>42.779073626419034</v>
      </c>
      <c r="AH47" s="42">
        <v>47.211521161002359</v>
      </c>
      <c r="AI47" s="42">
        <v>48.947013109161503</v>
      </c>
      <c r="AJ47" s="43">
        <v>50.30240260299135</v>
      </c>
      <c r="AL47" s="42"/>
      <c r="AO47" s="41">
        <v>21.643496190371881</v>
      </c>
      <c r="AP47" s="42">
        <v>22.128310505036207</v>
      </c>
      <c r="AQ47" s="42">
        <v>22.623984660349016</v>
      </c>
      <c r="AR47" s="43">
        <v>23.130761916740834</v>
      </c>
      <c r="AS47" s="42">
        <v>23.648890983675827</v>
      </c>
      <c r="AT47" s="41"/>
      <c r="AU47" s="42"/>
      <c r="AV47" s="42">
        <v>19.479942604800002</v>
      </c>
      <c r="AW47" s="42">
        <v>22.4</v>
      </c>
      <c r="AX47" s="42">
        <v>23.13</v>
      </c>
      <c r="AY47" s="46">
        <v>-5.362426300631423</v>
      </c>
      <c r="AZ47" s="46">
        <v>-5.6254317463650523</v>
      </c>
      <c r="BA47" s="46">
        <v>-5.8982851941179746</v>
      </c>
      <c r="BB47" s="51">
        <v>-6.1813168033806818</v>
      </c>
      <c r="BC47" s="42"/>
      <c r="BD47" s="46">
        <v>-26.310491768565473</v>
      </c>
      <c r="BE47" s="46">
        <v>-27.75374225140126</v>
      </c>
      <c r="BF47" s="46">
        <v>-9.0423272496669895</v>
      </c>
      <c r="BG47" s="46">
        <v>-6.9120787201215173</v>
      </c>
      <c r="BI47" s="46">
        <v>16.673152000000002</v>
      </c>
      <c r="BJ47" s="46">
        <v>19.479942604800002</v>
      </c>
      <c r="BK47" s="46">
        <v>2.9241689031475175</v>
      </c>
      <c r="BL47" s="46">
        <v>0.73076191674083546</v>
      </c>
      <c r="BM47" s="46">
        <v>0.51889098367582775</v>
      </c>
    </row>
    <row r="48" spans="1:65" x14ac:dyDescent="0.2">
      <c r="A48" s="1">
        <v>9</v>
      </c>
      <c r="B48" s="1" t="s">
        <v>48</v>
      </c>
      <c r="C48" s="1" t="s">
        <v>111</v>
      </c>
      <c r="D48" s="1">
        <v>9</v>
      </c>
      <c r="E48" s="37" t="s">
        <v>31</v>
      </c>
      <c r="G48" s="39">
        <v>1.7321940787973746</v>
      </c>
      <c r="H48" s="39">
        <v>1.7709952261624358</v>
      </c>
      <c r="I48" s="39">
        <v>2.0114816808562428</v>
      </c>
      <c r="J48" s="40">
        <v>0.13579170126557394</v>
      </c>
      <c r="K48" s="39"/>
      <c r="L48" s="41">
        <v>2.0114816808562428</v>
      </c>
      <c r="M48" s="42">
        <v>2.0671815277740406</v>
      </c>
      <c r="N48" s="42">
        <v>2.1244237565967761</v>
      </c>
      <c r="O48" s="43">
        <v>2.1832510773509992</v>
      </c>
      <c r="P48" s="41">
        <v>2.4314860784430889</v>
      </c>
      <c r="Q48" s="42">
        <v>2.4988162478604838</v>
      </c>
      <c r="R48" s="42">
        <v>2.5680108539094375</v>
      </c>
      <c r="S48" s="43">
        <v>2.6391215246191559</v>
      </c>
      <c r="T48" s="41">
        <v>2.9340338233218608</v>
      </c>
      <c r="U48" s="42">
        <v>3.0152800192808029</v>
      </c>
      <c r="V48" s="42">
        <v>3.0987759999236602</v>
      </c>
      <c r="W48" s="43">
        <v>3.1845840639348735</v>
      </c>
      <c r="X48" s="44">
        <v>1.73</v>
      </c>
      <c r="Y48" s="41">
        <v>1.7779053506103886</v>
      </c>
      <c r="Z48" s="42">
        <v>2.0671815277740406</v>
      </c>
      <c r="AA48" s="42">
        <v>2.1244237565967761</v>
      </c>
      <c r="AB48" s="43">
        <v>2.1832510773509992</v>
      </c>
      <c r="AC48" s="41">
        <v>2.2437073827446432</v>
      </c>
      <c r="AD48" s="42">
        <v>2.4988162478604838</v>
      </c>
      <c r="AE48" s="42">
        <v>2.5680108539094375</v>
      </c>
      <c r="AF48" s="43">
        <v>2.6391215246191559</v>
      </c>
      <c r="AG48" s="41">
        <v>2.7122013176482294</v>
      </c>
      <c r="AH48" s="42">
        <v>2.7873047598724425</v>
      </c>
      <c r="AI48" s="42">
        <v>3.0987759999236602</v>
      </c>
      <c r="AJ48" s="43">
        <v>3.1845840639348735</v>
      </c>
      <c r="AL48" s="47">
        <v>0.6098156057145635</v>
      </c>
      <c r="AO48" s="41">
        <v>1.620817164621883</v>
      </c>
      <c r="AP48" s="42">
        <v>1.657123469109413</v>
      </c>
      <c r="AQ48" s="42">
        <v>1.6942430348174637</v>
      </c>
      <c r="AR48" s="43">
        <v>1.7321940787973746</v>
      </c>
      <c r="AS48" s="42">
        <v>1.7709952261624358</v>
      </c>
      <c r="AT48" s="41"/>
      <c r="AU48" s="42"/>
      <c r="AV48" s="42">
        <v>1.6571234691094121</v>
      </c>
      <c r="AW48" s="42">
        <v>1.69</v>
      </c>
      <c r="AX48" s="42">
        <v>1.73</v>
      </c>
      <c r="AY48" s="36">
        <v>-0.39066451623435983</v>
      </c>
      <c r="AZ48" s="36">
        <v>-0.41005805866462763</v>
      </c>
      <c r="BA48" s="36">
        <v>-0.43018072177931233</v>
      </c>
      <c r="BB48" s="45">
        <v>-0.45105699855362458</v>
      </c>
      <c r="BC48" s="42"/>
      <c r="BD48" s="36">
        <v>-1.7779053506103886</v>
      </c>
      <c r="BE48" s="36">
        <v>-2.0671815277740406</v>
      </c>
      <c r="BF48" s="36">
        <v>-0.46730028748736396</v>
      </c>
      <c r="BG48" s="36">
        <v>-0.49325107735099927</v>
      </c>
      <c r="BI48" s="46">
        <v>1.620817164621883</v>
      </c>
      <c r="BJ48" s="46">
        <v>1.6571234691094121</v>
      </c>
      <c r="BK48" s="46">
        <v>3.7119565708051638E-2</v>
      </c>
      <c r="BL48" s="46">
        <v>4.219407879737469E-2</v>
      </c>
      <c r="BM48" s="46">
        <v>4.0995226162435783E-2</v>
      </c>
    </row>
    <row r="49" spans="1:65" x14ac:dyDescent="0.2">
      <c r="A49" s="1">
        <v>10</v>
      </c>
      <c r="C49" s="1" t="s">
        <v>112</v>
      </c>
      <c r="D49" s="1">
        <v>10</v>
      </c>
      <c r="E49" s="56" t="s">
        <v>49</v>
      </c>
      <c r="F49" s="17"/>
      <c r="G49" s="39">
        <v>0</v>
      </c>
      <c r="H49" s="39">
        <v>0</v>
      </c>
      <c r="I49" s="39">
        <v>0</v>
      </c>
      <c r="J49" s="40" t="s">
        <v>103</v>
      </c>
      <c r="K49" s="39"/>
      <c r="L49" s="53"/>
      <c r="M49" s="38"/>
      <c r="N49" s="38"/>
      <c r="O49" s="54"/>
      <c r="P49" s="53"/>
      <c r="Q49" s="38"/>
      <c r="R49" s="38"/>
      <c r="S49" s="54"/>
      <c r="T49" s="53"/>
      <c r="U49" s="38"/>
      <c r="V49" s="38"/>
      <c r="W49" s="54"/>
      <c r="X49" s="44"/>
      <c r="Y49" s="53"/>
      <c r="Z49" s="38"/>
      <c r="AA49" s="38"/>
      <c r="AB49" s="54"/>
      <c r="AC49" s="53"/>
      <c r="AD49" s="38"/>
      <c r="AE49" s="38"/>
      <c r="AF49" s="54"/>
      <c r="AG49" s="53"/>
      <c r="AH49" s="38"/>
      <c r="AI49" s="38"/>
      <c r="AJ49" s="54"/>
      <c r="AO49" s="53"/>
      <c r="AP49" s="38"/>
      <c r="AQ49" s="38"/>
      <c r="AR49" s="54"/>
      <c r="AS49" s="42" t="s">
        <v>103</v>
      </c>
      <c r="AT49" s="55"/>
      <c r="AY49" s="36">
        <v>0</v>
      </c>
      <c r="AZ49" s="36">
        <v>0</v>
      </c>
      <c r="BA49" s="36">
        <v>0</v>
      </c>
      <c r="BB49" s="45">
        <v>0</v>
      </c>
      <c r="BD49" s="36">
        <v>0</v>
      </c>
      <c r="BE49" s="36">
        <v>0</v>
      </c>
      <c r="BF49" s="36">
        <v>0</v>
      </c>
      <c r="BG49" s="36">
        <v>0</v>
      </c>
      <c r="BI49" s="46">
        <v>0</v>
      </c>
      <c r="BJ49" s="46">
        <v>0</v>
      </c>
      <c r="BK49" s="46">
        <v>0</v>
      </c>
      <c r="BL49" s="46">
        <v>0</v>
      </c>
      <c r="BM49" s="46">
        <v>0</v>
      </c>
    </row>
    <row r="50" spans="1:65" x14ac:dyDescent="0.2">
      <c r="A50" s="1">
        <v>10</v>
      </c>
      <c r="B50" s="1" t="s">
        <v>49</v>
      </c>
      <c r="C50" s="1" t="s">
        <v>112</v>
      </c>
      <c r="D50" s="1">
        <v>10</v>
      </c>
      <c r="E50" s="37" t="s">
        <v>29</v>
      </c>
      <c r="F50" s="38" t="s">
        <v>30</v>
      </c>
      <c r="G50" s="39">
        <v>35.866827759724082</v>
      </c>
      <c r="H50" s="39">
        <v>36.670244701541897</v>
      </c>
      <c r="I50" s="39">
        <v>43.038941308078726</v>
      </c>
      <c r="J50" s="40">
        <v>0.17367477796702679</v>
      </c>
      <c r="K50" s="39"/>
      <c r="L50" s="41">
        <v>43.038941308078726</v>
      </c>
      <c r="M50" s="42">
        <v>44.230730656785887</v>
      </c>
      <c r="N50" s="42">
        <v>45.455521789656963</v>
      </c>
      <c r="O50" s="43">
        <v>46.714228557582764</v>
      </c>
      <c r="P50" s="41">
        <v>55.039227286775805</v>
      </c>
      <c r="Q50" s="42">
        <v>56.563316003826557</v>
      </c>
      <c r="R50" s="42">
        <v>58.129608191600823</v>
      </c>
      <c r="S50" s="43">
        <v>59.739272504469675</v>
      </c>
      <c r="T50" s="41">
        <v>70.919270536840713</v>
      </c>
      <c r="U50" s="42">
        <v>72.88309280279465</v>
      </c>
      <c r="V50" s="42">
        <v>74.90129518099539</v>
      </c>
      <c r="W50" s="43">
        <v>76.975383508635701</v>
      </c>
      <c r="X50" s="44">
        <v>35.869999999999997</v>
      </c>
      <c r="Y50" s="41">
        <v>39.403274523927514</v>
      </c>
      <c r="Z50" s="42">
        <v>43.104723813994852</v>
      </c>
      <c r="AA50" s="42">
        <v>45.455521789656963</v>
      </c>
      <c r="AB50" s="43">
        <v>46.714228557582764</v>
      </c>
      <c r="AC50" s="41">
        <v>50.841033295957629</v>
      </c>
      <c r="AD50" s="42">
        <v>55.160568401819056</v>
      </c>
      <c r="AE50" s="42">
        <v>58.129608191600823</v>
      </c>
      <c r="AF50" s="43">
        <v>59.739272504469675</v>
      </c>
      <c r="AG50" s="41">
        <v>64.553851261863898</v>
      </c>
      <c r="AH50" s="42">
        <v>69.589263164706878</v>
      </c>
      <c r="AI50" s="42">
        <v>74.85404660825219</v>
      </c>
      <c r="AJ50" s="43">
        <v>76.975383508635701</v>
      </c>
      <c r="AK50" s="42"/>
      <c r="AL50" s="42"/>
      <c r="AM50" s="42"/>
      <c r="AN50" s="42"/>
      <c r="AO50" s="41">
        <v>33.560656271183142</v>
      </c>
      <c r="AP50" s="42">
        <v>34.312414971657653</v>
      </c>
      <c r="AQ50" s="42">
        <v>35.081013067022781</v>
      </c>
      <c r="AR50" s="43">
        <v>35.866827759724082</v>
      </c>
      <c r="AS50" s="42">
        <v>36.670244701541897</v>
      </c>
      <c r="AT50" s="41"/>
      <c r="AU50" s="42"/>
      <c r="AV50" s="42">
        <v>34.312414971657653</v>
      </c>
      <c r="AW50" s="42">
        <v>35.08</v>
      </c>
      <c r="AX50" s="42">
        <v>35.869999999999997</v>
      </c>
      <c r="AY50" s="36">
        <v>-9.4782850368955849</v>
      </c>
      <c r="AZ50" s="36">
        <v>-9.9183156851282348</v>
      </c>
      <c r="BA50" s="36">
        <v>-10.374508722634182</v>
      </c>
      <c r="BB50" s="45">
        <v>-10.847400797858683</v>
      </c>
      <c r="BC50" s="42"/>
      <c r="BD50" s="36">
        <v>-39.403274523927514</v>
      </c>
      <c r="BE50" s="36">
        <v>-43.104723813994852</v>
      </c>
      <c r="BF50" s="36">
        <v>-11.14310681799931</v>
      </c>
      <c r="BG50" s="36">
        <v>-11.634228557582766</v>
      </c>
      <c r="BI50" s="46">
        <v>33.560656271183142</v>
      </c>
      <c r="BJ50" s="46">
        <v>34.312414971657653</v>
      </c>
      <c r="BK50" s="46">
        <v>0.76859809536512813</v>
      </c>
      <c r="BL50" s="46">
        <v>0.78682775972408336</v>
      </c>
      <c r="BM50" s="46">
        <v>0.80024470154189942</v>
      </c>
    </row>
    <row r="51" spans="1:65" x14ac:dyDescent="0.2">
      <c r="A51" s="1">
        <v>10</v>
      </c>
      <c r="B51" s="1" t="s">
        <v>49</v>
      </c>
      <c r="C51" s="1" t="s">
        <v>112</v>
      </c>
      <c r="D51" s="1">
        <v>10</v>
      </c>
      <c r="E51" s="37" t="s">
        <v>31</v>
      </c>
      <c r="F51" s="38"/>
      <c r="G51" s="39">
        <v>4.3890950281185006</v>
      </c>
      <c r="H51" s="39">
        <v>4.4874107567483552</v>
      </c>
      <c r="I51" s="39">
        <v>5.4774049777534204</v>
      </c>
      <c r="J51" s="40">
        <v>0.22061591297749389</v>
      </c>
      <c r="K51" s="39"/>
      <c r="L51" s="41">
        <v>5.4774049777534204</v>
      </c>
      <c r="M51" s="42">
        <v>5.6290795476345536</v>
      </c>
      <c r="N51" s="42">
        <v>5.7849541310699264</v>
      </c>
      <c r="O51" s="43">
        <v>5.9451450304421334</v>
      </c>
      <c r="P51" s="41">
        <v>6.6213059661040701</v>
      </c>
      <c r="Q51" s="42">
        <v>6.8046562457600634</v>
      </c>
      <c r="R51" s="42">
        <v>6.993083669596075</v>
      </c>
      <c r="S51" s="43">
        <v>7.1867288285786053</v>
      </c>
      <c r="T51" s="41">
        <v>7.9899592169968283</v>
      </c>
      <c r="U51" s="42">
        <v>8.2112088110158634</v>
      </c>
      <c r="V51" s="42">
        <v>8.4385850173897481</v>
      </c>
      <c r="W51" s="43">
        <v>8.6722574878600476</v>
      </c>
      <c r="X51" s="44">
        <v>4.3899999999999997</v>
      </c>
      <c r="Y51" s="41">
        <v>4.5115632885431234</v>
      </c>
      <c r="Z51" s="42">
        <v>4.636492780530757</v>
      </c>
      <c r="AA51" s="42">
        <v>5.7849541310699264</v>
      </c>
      <c r="AB51" s="43">
        <v>5.9451450304421334</v>
      </c>
      <c r="AC51" s="41">
        <v>6.1097717686577013</v>
      </c>
      <c r="AD51" s="42">
        <v>6.2789571783264861</v>
      </c>
      <c r="AE51" s="42">
        <v>6.993083669596075</v>
      </c>
      <c r="AF51" s="43">
        <v>7.1867288285786053</v>
      </c>
      <c r="AG51" s="41">
        <v>7.3857362067721581</v>
      </c>
      <c r="AH51" s="42">
        <v>7.5902542891428304</v>
      </c>
      <c r="AI51" s="42">
        <v>7.8004356723471018</v>
      </c>
      <c r="AJ51" s="43">
        <v>8.6722574878600476</v>
      </c>
      <c r="AK51" s="42"/>
      <c r="AL51" s="47">
        <v>0.3588041242246629</v>
      </c>
      <c r="AM51" s="42"/>
      <c r="AN51" s="42"/>
      <c r="AO51" s="41">
        <v>4.1068842376311974</v>
      </c>
      <c r="AP51" s="42">
        <v>4.1988784445541363</v>
      </c>
      <c r="AQ51" s="42">
        <v>4.292933321712149</v>
      </c>
      <c r="AR51" s="43">
        <v>4.3890950281185006</v>
      </c>
      <c r="AS51" s="42">
        <v>4.4874107567483552</v>
      </c>
      <c r="AT51" s="41"/>
      <c r="AU51" s="42"/>
      <c r="AV51" s="42">
        <v>4.1988784445541363</v>
      </c>
      <c r="AW51" s="42">
        <v>4.29</v>
      </c>
      <c r="AX51" s="42">
        <v>4.3899999999999997</v>
      </c>
      <c r="AY51" s="36">
        <v>-1.370520740122223</v>
      </c>
      <c r="AZ51" s="36">
        <v>-1.4302011030804174</v>
      </c>
      <c r="BA51" s="36">
        <v>-1.4920208093577774</v>
      </c>
      <c r="BB51" s="45">
        <v>-1.5560500023236328</v>
      </c>
      <c r="BC51" s="42"/>
      <c r="BD51" s="36">
        <v>-4.5115632885431234</v>
      </c>
      <c r="BE51" s="36">
        <v>-4.636492780530757</v>
      </c>
      <c r="BF51" s="36">
        <v>-1.5860756865157901</v>
      </c>
      <c r="BG51" s="36">
        <v>-1.6551450304421333</v>
      </c>
      <c r="BI51" s="46">
        <v>4.1068842376311974</v>
      </c>
      <c r="BJ51" s="46">
        <v>4.1988784445541363</v>
      </c>
      <c r="BK51" s="46">
        <v>9.4054877158012751E-2</v>
      </c>
      <c r="BL51" s="46">
        <v>9.9095028118500572E-2</v>
      </c>
      <c r="BM51" s="46">
        <v>9.7410756748355531E-2</v>
      </c>
    </row>
    <row r="52" spans="1:65" x14ac:dyDescent="0.2">
      <c r="A52" s="1">
        <v>10</v>
      </c>
      <c r="C52" s="1" t="s">
        <v>112</v>
      </c>
      <c r="D52" s="1">
        <v>10</v>
      </c>
      <c r="E52" s="56" t="s">
        <v>50</v>
      </c>
      <c r="F52" s="17"/>
      <c r="G52" s="39">
        <v>0</v>
      </c>
      <c r="H52" s="39">
        <v>0</v>
      </c>
      <c r="I52" s="39">
        <v>0</v>
      </c>
      <c r="J52" s="40" t="s">
        <v>103</v>
      </c>
      <c r="K52" s="39"/>
      <c r="L52" s="53"/>
      <c r="M52" s="38"/>
      <c r="N52" s="38"/>
      <c r="O52" s="54"/>
      <c r="P52" s="53"/>
      <c r="Q52" s="38"/>
      <c r="R52" s="38"/>
      <c r="S52" s="54"/>
      <c r="T52" s="53"/>
      <c r="U52" s="38"/>
      <c r="V52" s="38"/>
      <c r="W52" s="54"/>
      <c r="X52" s="44"/>
      <c r="Y52" s="53"/>
      <c r="Z52" s="38"/>
      <c r="AA52" s="38"/>
      <c r="AB52" s="54"/>
      <c r="AC52" s="53"/>
      <c r="AD52" s="38"/>
      <c r="AE52" s="38"/>
      <c r="AF52" s="54"/>
      <c r="AG52" s="53"/>
      <c r="AH52" s="38"/>
      <c r="AI52" s="38"/>
      <c r="AJ52" s="54"/>
      <c r="AO52" s="53"/>
      <c r="AP52" s="38"/>
      <c r="AQ52" s="38"/>
      <c r="AR52" s="54"/>
      <c r="AS52" s="42" t="s">
        <v>103</v>
      </c>
      <c r="AT52" s="55"/>
      <c r="AY52" s="36">
        <v>0</v>
      </c>
      <c r="AZ52" s="36">
        <v>0</v>
      </c>
      <c r="BA52" s="36">
        <v>0</v>
      </c>
      <c r="BB52" s="45">
        <v>0</v>
      </c>
      <c r="BD52" s="36">
        <v>0</v>
      </c>
      <c r="BE52" s="36">
        <v>0</v>
      </c>
      <c r="BF52" s="36">
        <v>0</v>
      </c>
      <c r="BG52" s="36">
        <v>0</v>
      </c>
      <c r="BI52" s="46">
        <v>0</v>
      </c>
      <c r="BJ52" s="46">
        <v>0</v>
      </c>
      <c r="BK52" s="46">
        <v>0</v>
      </c>
      <c r="BL52" s="46">
        <v>0</v>
      </c>
      <c r="BM52" s="46">
        <v>0</v>
      </c>
    </row>
    <row r="53" spans="1:65" x14ac:dyDescent="0.2">
      <c r="A53" s="1">
        <v>10</v>
      </c>
      <c r="B53" s="1" t="s">
        <v>50</v>
      </c>
      <c r="C53" s="1" t="s">
        <v>112</v>
      </c>
      <c r="D53" s="1">
        <v>10</v>
      </c>
      <c r="E53" s="37" t="s">
        <v>29</v>
      </c>
      <c r="F53" s="58" t="s">
        <v>45</v>
      </c>
      <c r="G53" s="39">
        <v>133.90630400742614</v>
      </c>
      <c r="H53" s="39">
        <v>136.90580521719249</v>
      </c>
      <c r="I53" s="39">
        <v>158.23134101868609</v>
      </c>
      <c r="J53" s="40">
        <v>0.1557679440083784</v>
      </c>
      <c r="K53" s="39"/>
      <c r="L53" s="41">
        <v>158.23134101868609</v>
      </c>
      <c r="M53" s="42">
        <v>162.61291782160632</v>
      </c>
      <c r="N53" s="42">
        <v>167.11582466670586</v>
      </c>
      <c r="O53" s="43">
        <v>171.74342129861489</v>
      </c>
      <c r="P53" s="41">
        <v>203.68323547202223</v>
      </c>
      <c r="Q53" s="42">
        <v>209.32341859846468</v>
      </c>
      <c r="R53" s="42">
        <v>215.11978377703366</v>
      </c>
      <c r="S53" s="43">
        <v>221.07665583776753</v>
      </c>
      <c r="T53" s="41">
        <v>264.33656672418573</v>
      </c>
      <c r="U53" s="42">
        <v>271.65629846295354</v>
      </c>
      <c r="V53" s="42">
        <v>279.17872055739741</v>
      </c>
      <c r="W53" s="43">
        <v>286.90944569685502</v>
      </c>
      <c r="X53" s="44">
        <v>133.91</v>
      </c>
      <c r="Y53" s="41">
        <v>140.1580956648769</v>
      </c>
      <c r="Z53" s="42">
        <v>146.64954208352461</v>
      </c>
      <c r="AA53" s="42">
        <v>153.39302551440491</v>
      </c>
      <c r="AB53" s="43">
        <v>160.39752667888195</v>
      </c>
      <c r="AC53" s="41">
        <v>167.67233040861291</v>
      </c>
      <c r="AD53" s="42">
        <v>175.22703560143859</v>
      </c>
      <c r="AE53" s="42">
        <v>183.07156549546156</v>
      </c>
      <c r="AF53" s="43">
        <v>191.21617827130021</v>
      </c>
      <c r="AG53" s="41">
        <v>199.6714779928152</v>
      </c>
      <c r="AH53" s="42">
        <v>208.44842589692391</v>
      </c>
      <c r="AI53" s="42">
        <v>217.55835204344712</v>
      </c>
      <c r="AJ53" s="43">
        <v>227.01296733626981</v>
      </c>
      <c r="AK53" s="42"/>
      <c r="AL53" s="42"/>
      <c r="AM53" s="42"/>
      <c r="AN53" s="42"/>
      <c r="AO53" s="41">
        <v>125.29637333536949</v>
      </c>
      <c r="AP53" s="42">
        <v>128.10301209808179</v>
      </c>
      <c r="AQ53" s="42">
        <v>130.9725195690788</v>
      </c>
      <c r="AR53" s="43">
        <v>133.90630400742614</v>
      </c>
      <c r="AS53" s="42">
        <v>136.90580521719249</v>
      </c>
      <c r="AT53" s="41"/>
      <c r="AU53" s="42"/>
      <c r="AV53" s="42">
        <v>127.67912778239999</v>
      </c>
      <c r="AW53" s="42">
        <v>130.97</v>
      </c>
      <c r="AX53" s="42">
        <v>133.91</v>
      </c>
      <c r="AY53" s="36">
        <v>-32.9349676833166</v>
      </c>
      <c r="AZ53" s="36">
        <v>-34.509905723524525</v>
      </c>
      <c r="BA53" s="36">
        <v>-36.143305097627064</v>
      </c>
      <c r="BB53" s="45">
        <v>-37.837117291188747</v>
      </c>
      <c r="BC53" s="42"/>
      <c r="BD53" s="36">
        <v>-140.1580956648769</v>
      </c>
      <c r="BE53" s="36">
        <v>-146.64954208352461</v>
      </c>
      <c r="BF53" s="36">
        <v>-25.713897732004924</v>
      </c>
      <c r="BG53" s="36">
        <v>-29.427526678881947</v>
      </c>
      <c r="BI53" s="46">
        <v>122.50177599999999</v>
      </c>
      <c r="BJ53" s="46">
        <v>127.67912778239999</v>
      </c>
      <c r="BK53" s="46">
        <v>3.2933917866788107</v>
      </c>
      <c r="BL53" s="46">
        <v>2.9363040074261448</v>
      </c>
      <c r="BM53" s="46">
        <v>2.9958052171924976</v>
      </c>
    </row>
    <row r="54" spans="1:65" x14ac:dyDescent="0.2">
      <c r="A54" s="1">
        <v>10</v>
      </c>
      <c r="B54" s="1" t="s">
        <v>50</v>
      </c>
      <c r="C54" s="1" t="s">
        <v>112</v>
      </c>
      <c r="D54" s="1">
        <v>10</v>
      </c>
      <c r="E54" s="37" t="s">
        <v>31</v>
      </c>
      <c r="F54" s="38"/>
      <c r="G54" s="39">
        <v>4.3890950281185006</v>
      </c>
      <c r="H54" s="39">
        <v>4.4874107567483552</v>
      </c>
      <c r="I54" s="39">
        <v>5.4774049777534204</v>
      </c>
      <c r="J54" s="40">
        <v>0.22061591297749389</v>
      </c>
      <c r="K54" s="39"/>
      <c r="L54" s="41">
        <v>5.4774049777534204</v>
      </c>
      <c r="M54" s="42">
        <v>5.6290795476345536</v>
      </c>
      <c r="N54" s="42">
        <v>5.7849541310699264</v>
      </c>
      <c r="O54" s="43">
        <v>5.9451450304421334</v>
      </c>
      <c r="P54" s="41">
        <v>6.6213059661040701</v>
      </c>
      <c r="Q54" s="42">
        <v>6.8046562457600634</v>
      </c>
      <c r="R54" s="42">
        <v>6.993083669596075</v>
      </c>
      <c r="S54" s="43">
        <v>7.1867288285786053</v>
      </c>
      <c r="T54" s="41">
        <v>7.9899592169968283</v>
      </c>
      <c r="U54" s="42">
        <v>8.2112088110158634</v>
      </c>
      <c r="V54" s="42">
        <v>8.4385850173897481</v>
      </c>
      <c r="W54" s="43">
        <v>8.6722574878600476</v>
      </c>
      <c r="X54" s="44">
        <v>4.3899999999999997</v>
      </c>
      <c r="Y54" s="41">
        <v>4.5115632885431305</v>
      </c>
      <c r="Z54" s="42">
        <v>4.6364927805307783</v>
      </c>
      <c r="AA54" s="42">
        <v>4.7648816893480248</v>
      </c>
      <c r="AB54" s="43">
        <v>4.8968258095475914</v>
      </c>
      <c r="AC54" s="41">
        <v>5.0324235883246988</v>
      </c>
      <c r="AD54" s="42">
        <v>5.1717761989713349</v>
      </c>
      <c r="AE54" s="42">
        <v>5.3149876163644905</v>
      </c>
      <c r="AF54" s="43">
        <v>5.462164694544736</v>
      </c>
      <c r="AG54" s="41">
        <v>5.6134172464429106</v>
      </c>
      <c r="AH54" s="42">
        <v>5.7688581258147327</v>
      </c>
      <c r="AI54" s="42">
        <v>5.9286033114440491</v>
      </c>
      <c r="AJ54" s="43">
        <v>6.0927719936779541</v>
      </c>
      <c r="AK54" s="42"/>
      <c r="AL54" s="47">
        <v>0.3588041242246629</v>
      </c>
      <c r="AM54" s="42"/>
      <c r="AN54" s="42"/>
      <c r="AO54" s="41">
        <v>4.1068842376311974</v>
      </c>
      <c r="AP54" s="42">
        <v>4.1988784445541363</v>
      </c>
      <c r="AQ54" s="42">
        <v>4.292933321712149</v>
      </c>
      <c r="AR54" s="43">
        <v>4.3890950281185006</v>
      </c>
      <c r="AS54" s="42">
        <v>4.4874107567483552</v>
      </c>
      <c r="AT54" s="41"/>
      <c r="AU54" s="42"/>
      <c r="AV54" s="42">
        <v>4.1988784445541354</v>
      </c>
      <c r="AW54" s="42">
        <v>4.29</v>
      </c>
      <c r="AX54" s="42">
        <v>4.3899999999999997</v>
      </c>
      <c r="AY54" s="36">
        <v>-1.370520740122223</v>
      </c>
      <c r="AZ54" s="36">
        <v>-1.4302011030804174</v>
      </c>
      <c r="BA54" s="36">
        <v>-1.4920208093577774</v>
      </c>
      <c r="BB54" s="45">
        <v>-1.5560500023236328</v>
      </c>
      <c r="BC54" s="42"/>
      <c r="BD54" s="36">
        <v>-4.5115632885431305</v>
      </c>
      <c r="BE54" s="36">
        <v>-4.6364927805307783</v>
      </c>
      <c r="BF54" s="36">
        <v>-0.56600324479388942</v>
      </c>
      <c r="BG54" s="36">
        <v>-0.60682580954759135</v>
      </c>
      <c r="BI54" s="46">
        <v>4.1068842376311974</v>
      </c>
      <c r="BJ54" s="46">
        <v>4.1988784445541354</v>
      </c>
      <c r="BK54" s="46">
        <v>9.4054877158013639E-2</v>
      </c>
      <c r="BL54" s="46">
        <v>9.9095028118500572E-2</v>
      </c>
      <c r="BM54" s="46">
        <v>9.7410756748355531E-2</v>
      </c>
    </row>
    <row r="55" spans="1:65" x14ac:dyDescent="0.2">
      <c r="A55" s="1">
        <v>10</v>
      </c>
      <c r="C55" s="1" t="s">
        <v>112</v>
      </c>
      <c r="E55" s="59" t="s">
        <v>51</v>
      </c>
      <c r="F55" s="38"/>
      <c r="G55" s="39"/>
      <c r="H55" s="39"/>
      <c r="I55" s="39"/>
      <c r="J55" s="40"/>
      <c r="K55" s="39"/>
      <c r="L55" s="41"/>
      <c r="M55" s="42"/>
      <c r="N55" s="42"/>
      <c r="O55" s="43"/>
      <c r="P55" s="41"/>
      <c r="Q55" s="42"/>
      <c r="R55" s="42"/>
      <c r="S55" s="43"/>
      <c r="T55" s="41"/>
      <c r="U55" s="42"/>
      <c r="V55" s="42"/>
      <c r="W55" s="43"/>
      <c r="X55" s="44"/>
      <c r="Y55" s="41"/>
      <c r="Z55" s="42"/>
      <c r="AA55" s="42"/>
      <c r="AB55" s="43"/>
      <c r="AC55" s="41"/>
      <c r="AD55" s="42"/>
      <c r="AE55" s="42"/>
      <c r="AF55" s="43"/>
      <c r="AG55" s="41"/>
      <c r="AH55" s="42"/>
      <c r="AI55" s="42"/>
      <c r="AJ55" s="43"/>
      <c r="AK55" s="42"/>
      <c r="AL55" s="47"/>
      <c r="AM55" s="42"/>
      <c r="AN55" s="42"/>
      <c r="AO55" s="41"/>
      <c r="AP55" s="42"/>
      <c r="AQ55" s="42"/>
      <c r="AR55" s="43"/>
      <c r="AS55" s="42"/>
      <c r="AT55" s="41"/>
      <c r="AU55" s="42"/>
      <c r="AV55" s="42"/>
      <c r="AW55" s="42"/>
      <c r="AX55" s="42"/>
      <c r="AY55" s="36"/>
      <c r="AZ55" s="36"/>
      <c r="BA55" s="36"/>
      <c r="BB55" s="45"/>
      <c r="BC55" s="42"/>
      <c r="BD55" s="36"/>
      <c r="BE55" s="36"/>
      <c r="BF55" s="36"/>
      <c r="BG55" s="36"/>
      <c r="BI55" s="46">
        <v>0</v>
      </c>
      <c r="BJ55" s="46">
        <v>0</v>
      </c>
      <c r="BK55" s="46">
        <v>0</v>
      </c>
      <c r="BL55" s="46">
        <v>0</v>
      </c>
      <c r="BM55" s="46">
        <v>0</v>
      </c>
    </row>
    <row r="56" spans="1:65" x14ac:dyDescent="0.2">
      <c r="A56" s="1">
        <v>10</v>
      </c>
      <c r="B56" s="1" t="s">
        <v>51</v>
      </c>
      <c r="C56" s="1" t="s">
        <v>112</v>
      </c>
      <c r="E56" s="37" t="s">
        <v>29</v>
      </c>
      <c r="F56" s="38" t="s">
        <v>30</v>
      </c>
      <c r="G56" s="39">
        <v>35.866827759724082</v>
      </c>
      <c r="H56" s="39">
        <v>36.670244701541897</v>
      </c>
      <c r="I56" s="39">
        <v>43.038941308078726</v>
      </c>
      <c r="J56" s="40">
        <v>0.17367477796702679</v>
      </c>
      <c r="K56" s="39"/>
      <c r="L56" s="41">
        <v>43.038941308078726</v>
      </c>
      <c r="M56" s="41">
        <v>44.230730656785887</v>
      </c>
      <c r="N56" s="41">
        <v>45.455521789656963</v>
      </c>
      <c r="O56" s="41">
        <v>46.714228557582764</v>
      </c>
      <c r="P56" s="41">
        <v>55.039227286775805</v>
      </c>
      <c r="Q56" s="41">
        <v>56.563316003826557</v>
      </c>
      <c r="R56" s="41">
        <v>58.129608191600823</v>
      </c>
      <c r="S56" s="41">
        <v>59.739272504469675</v>
      </c>
      <c r="T56" s="41">
        <v>70.919270536840713</v>
      </c>
      <c r="U56" s="41">
        <v>72.88309280279465</v>
      </c>
      <c r="V56" s="41">
        <v>74.90129518099539</v>
      </c>
      <c r="W56" s="41">
        <v>76.975383508635701</v>
      </c>
      <c r="X56" s="44">
        <v>35.869999999999997</v>
      </c>
      <c r="Y56" s="41">
        <v>39.403274523927514</v>
      </c>
      <c r="Z56" s="42">
        <v>43.104723813994852</v>
      </c>
      <c r="AA56" s="42">
        <v>45.455521789656963</v>
      </c>
      <c r="AB56" s="43">
        <v>46.714228557582764</v>
      </c>
      <c r="AC56" s="41">
        <v>50.841033295957629</v>
      </c>
      <c r="AD56" s="42">
        <v>55.160568401819056</v>
      </c>
      <c r="AE56" s="42">
        <v>58.129608191600823</v>
      </c>
      <c r="AF56" s="43">
        <v>59.739272504469675</v>
      </c>
      <c r="AG56" s="41">
        <v>64.553851261863898</v>
      </c>
      <c r="AH56" s="42">
        <v>69.589263164706878</v>
      </c>
      <c r="AI56" s="42">
        <v>74.85404660825219</v>
      </c>
      <c r="AJ56" s="43">
        <v>76.975383508635701</v>
      </c>
      <c r="AK56" s="42"/>
      <c r="AL56" s="47"/>
      <c r="AM56" s="42"/>
      <c r="AN56" s="42"/>
      <c r="AO56" s="41">
        <v>33.560656271183142</v>
      </c>
      <c r="AP56" s="42">
        <v>34.312414971657653</v>
      </c>
      <c r="AQ56" s="42">
        <v>35.081013067022781</v>
      </c>
      <c r="AR56" s="43">
        <v>35.866827759724082</v>
      </c>
      <c r="AS56" s="42">
        <v>36.670244701541897</v>
      </c>
      <c r="AT56" s="41"/>
      <c r="AU56" s="42"/>
      <c r="AV56" s="42">
        <v>34.312414971657653</v>
      </c>
      <c r="AW56" s="42">
        <v>35.08</v>
      </c>
      <c r="AX56" s="42">
        <v>35.869999999999997</v>
      </c>
      <c r="AY56" s="36">
        <v>-9.4782850368955849</v>
      </c>
      <c r="AZ56" s="36">
        <v>-9.9183156851282348</v>
      </c>
      <c r="BA56" s="36">
        <v>-10.374508722634182</v>
      </c>
      <c r="BB56" s="45">
        <v>-10.847400797858683</v>
      </c>
      <c r="BC56" s="42"/>
      <c r="BD56" s="36">
        <v>-39.403274523927514</v>
      </c>
      <c r="BE56" s="36">
        <v>-43.104723813994852</v>
      </c>
      <c r="BF56" s="36">
        <v>-11.14310681799931</v>
      </c>
      <c r="BG56" s="36">
        <v>-11.634228557582766</v>
      </c>
      <c r="BI56" s="46">
        <v>33.560656271183142</v>
      </c>
      <c r="BJ56" s="46">
        <v>34.312414971657653</v>
      </c>
      <c r="BK56" s="46">
        <v>0.76859809536512813</v>
      </c>
      <c r="BL56" s="46">
        <v>0.78682775972408336</v>
      </c>
      <c r="BM56" s="46">
        <v>0.80024470154189942</v>
      </c>
    </row>
    <row r="57" spans="1:65" x14ac:dyDescent="0.2">
      <c r="A57" s="1">
        <v>10</v>
      </c>
      <c r="B57" s="1" t="s">
        <v>51</v>
      </c>
      <c r="C57" s="1" t="s">
        <v>112</v>
      </c>
      <c r="E57" s="37" t="s">
        <v>31</v>
      </c>
      <c r="F57" s="38"/>
      <c r="G57" s="39">
        <v>4.3890950281185006</v>
      </c>
      <c r="H57" s="39">
        <v>4.4874107567483552</v>
      </c>
      <c r="I57" s="39">
        <v>5.4774049777534204</v>
      </c>
      <c r="J57" s="40">
        <v>0.22061591297749389</v>
      </c>
      <c r="K57" s="39"/>
      <c r="L57" s="41">
        <v>5.4774049777534204</v>
      </c>
      <c r="M57" s="41">
        <v>5.6290795476345536</v>
      </c>
      <c r="N57" s="41">
        <v>5.7849541310699264</v>
      </c>
      <c r="O57" s="41">
        <v>5.9451450304421334</v>
      </c>
      <c r="P57" s="41">
        <v>6.6213059661040701</v>
      </c>
      <c r="Q57" s="41">
        <v>6.8046562457600634</v>
      </c>
      <c r="R57" s="41">
        <v>6.993083669596075</v>
      </c>
      <c r="S57" s="41">
        <v>7.1867288285786053</v>
      </c>
      <c r="T57" s="41">
        <v>7.9899592169968283</v>
      </c>
      <c r="U57" s="41">
        <v>8.2112088110158634</v>
      </c>
      <c r="V57" s="41">
        <v>8.4385850173897481</v>
      </c>
      <c r="W57" s="41">
        <v>8.6722574878600476</v>
      </c>
      <c r="X57" s="44">
        <v>4.3899999999999997</v>
      </c>
      <c r="Y57" s="41">
        <v>4.5115632885431234</v>
      </c>
      <c r="Z57" s="42">
        <v>4.636492780530757</v>
      </c>
      <c r="AA57" s="42">
        <v>5.7849541310699264</v>
      </c>
      <c r="AB57" s="43">
        <v>5.9451450304421334</v>
      </c>
      <c r="AC57" s="41">
        <v>6.1097717686577013</v>
      </c>
      <c r="AD57" s="42">
        <v>6.2789571783264861</v>
      </c>
      <c r="AE57" s="42">
        <v>6.993083669596075</v>
      </c>
      <c r="AF57" s="43">
        <v>7.1867288285786053</v>
      </c>
      <c r="AG57" s="41">
        <v>7.3857362067721581</v>
      </c>
      <c r="AH57" s="42">
        <v>7.5902542891428304</v>
      </c>
      <c r="AI57" s="42">
        <v>7.8004356723471018</v>
      </c>
      <c r="AJ57" s="43">
        <v>8.6722574878600476</v>
      </c>
      <c r="AK57" s="42"/>
      <c r="AL57" s="47">
        <v>0.3588041242246629</v>
      </c>
      <c r="AM57" s="42"/>
      <c r="AN57" s="42"/>
      <c r="AO57" s="41">
        <v>4.1068842376311974</v>
      </c>
      <c r="AP57" s="42">
        <v>4.1988784445541363</v>
      </c>
      <c r="AQ57" s="42">
        <v>4.292933321712149</v>
      </c>
      <c r="AR57" s="43">
        <v>4.3890950281185006</v>
      </c>
      <c r="AS57" s="42">
        <v>4.4874107567483552</v>
      </c>
      <c r="AT57" s="41"/>
      <c r="AU57" s="42"/>
      <c r="AV57" s="42">
        <v>4.1988784445541363</v>
      </c>
      <c r="AW57" s="42">
        <v>4.29</v>
      </c>
      <c r="AX57" s="42">
        <v>4.3899999999999997</v>
      </c>
      <c r="AY57" s="36">
        <v>-1.370520740122223</v>
      </c>
      <c r="AZ57" s="36">
        <v>-1.4302011030804174</v>
      </c>
      <c r="BA57" s="36">
        <v>-1.4920208093577774</v>
      </c>
      <c r="BB57" s="45">
        <v>-1.5560500023236328</v>
      </c>
      <c r="BC57" s="42"/>
      <c r="BD57" s="36">
        <v>-4.5115632885431234</v>
      </c>
      <c r="BE57" s="36">
        <v>-4.636492780530757</v>
      </c>
      <c r="BF57" s="36">
        <v>-1.5860756865157901</v>
      </c>
      <c r="BG57" s="36">
        <v>-1.6551450304421333</v>
      </c>
      <c r="BI57" s="46">
        <v>4.1068842376311974</v>
      </c>
      <c r="BJ57" s="46">
        <v>4.1988784445541363</v>
      </c>
      <c r="BK57" s="46">
        <v>9.4054877158012751E-2</v>
      </c>
      <c r="BL57" s="46">
        <v>9.9095028118500572E-2</v>
      </c>
      <c r="BM57" s="46">
        <v>9.7410756748355531E-2</v>
      </c>
    </row>
    <row r="58" spans="1:65" x14ac:dyDescent="0.2">
      <c r="A58" s="1">
        <v>11</v>
      </c>
      <c r="C58" s="1" t="s">
        <v>113</v>
      </c>
      <c r="D58" s="1">
        <v>11</v>
      </c>
      <c r="E58" s="28" t="s">
        <v>52</v>
      </c>
      <c r="F58" s="17"/>
      <c r="G58" s="39">
        <v>0</v>
      </c>
      <c r="H58" s="39">
        <v>0</v>
      </c>
      <c r="I58" s="39">
        <v>0</v>
      </c>
      <c r="J58" s="40" t="s">
        <v>103</v>
      </c>
      <c r="K58" s="39"/>
      <c r="L58" s="53"/>
      <c r="M58" s="38"/>
      <c r="N58" s="38"/>
      <c r="O58" s="54"/>
      <c r="P58" s="53"/>
      <c r="Q58" s="38"/>
      <c r="R58" s="38"/>
      <c r="S58" s="54"/>
      <c r="T58" s="53"/>
      <c r="U58" s="38"/>
      <c r="V58" s="38"/>
      <c r="W58" s="54"/>
      <c r="X58" s="44"/>
      <c r="Y58" s="53"/>
      <c r="Z58" s="38"/>
      <c r="AA58" s="38"/>
      <c r="AB58" s="54"/>
      <c r="AC58" s="53"/>
      <c r="AD58" s="38"/>
      <c r="AE58" s="38"/>
      <c r="AF58" s="54"/>
      <c r="AG58" s="53"/>
      <c r="AH58" s="38"/>
      <c r="AI58" s="38"/>
      <c r="AJ58" s="54"/>
      <c r="AO58" s="53"/>
      <c r="AP58" s="38"/>
      <c r="AQ58" s="38"/>
      <c r="AR58" s="54"/>
      <c r="AS58" s="42" t="s">
        <v>103</v>
      </c>
      <c r="AT58" s="55"/>
      <c r="AY58" s="36">
        <v>0</v>
      </c>
      <c r="AZ58" s="36">
        <v>0</v>
      </c>
      <c r="BA58" s="36">
        <v>0</v>
      </c>
      <c r="BB58" s="45">
        <v>0</v>
      </c>
      <c r="BD58" s="36">
        <v>0</v>
      </c>
      <c r="BE58" s="36">
        <v>0</v>
      </c>
      <c r="BF58" s="36">
        <v>0</v>
      </c>
      <c r="BG58" s="36">
        <v>0</v>
      </c>
      <c r="BI58" s="46">
        <v>0</v>
      </c>
      <c r="BJ58" s="46">
        <v>0</v>
      </c>
      <c r="BK58" s="46">
        <v>0</v>
      </c>
      <c r="BL58" s="46">
        <v>0</v>
      </c>
      <c r="BM58" s="46">
        <v>0</v>
      </c>
    </row>
    <row r="59" spans="1:65" x14ac:dyDescent="0.2">
      <c r="A59" s="1">
        <v>11</v>
      </c>
      <c r="B59" s="1" t="s">
        <v>52</v>
      </c>
      <c r="C59" s="1" t="s">
        <v>113</v>
      </c>
      <c r="D59" s="1">
        <v>11</v>
      </c>
      <c r="E59" s="37" t="s">
        <v>29</v>
      </c>
      <c r="F59" s="38" t="s">
        <v>30</v>
      </c>
      <c r="G59" s="39">
        <v>12.925604538791614</v>
      </c>
      <c r="H59" s="39">
        <v>13.215138080460546</v>
      </c>
      <c r="I59" s="39">
        <v>16.063277556593992</v>
      </c>
      <c r="J59" s="40">
        <v>0.21552097744212054</v>
      </c>
      <c r="K59" s="39"/>
      <c r="L59" s="41">
        <v>16.063277556593992</v>
      </c>
      <c r="M59" s="42">
        <v>16.508085038270647</v>
      </c>
      <c r="N59" s="42">
        <v>16.965209663510212</v>
      </c>
      <c r="O59" s="43">
        <v>17.434992505769859</v>
      </c>
      <c r="P59" s="41">
        <v>20.172743633226524</v>
      </c>
      <c r="Q59" s="42">
        <v>20.731346151448022</v>
      </c>
      <c r="R59" s="42">
        <v>21.305416906367341</v>
      </c>
      <c r="S59" s="43">
        <v>21.895384228217061</v>
      </c>
      <c r="T59" s="41">
        <v>25.536953071674063</v>
      </c>
      <c r="U59" s="42">
        <v>26.244095667292306</v>
      </c>
      <c r="V59" s="42">
        <v>26.970819716075077</v>
      </c>
      <c r="W59" s="43">
        <v>27.717667447143363</v>
      </c>
      <c r="X59" s="44">
        <v>13.22</v>
      </c>
      <c r="Y59" s="41">
        <v>16.063277556593992</v>
      </c>
      <c r="Z59" s="42">
        <v>16.508085038270647</v>
      </c>
      <c r="AA59" s="42">
        <v>16.965209663510212</v>
      </c>
      <c r="AB59" s="43">
        <v>17.434992505769859</v>
      </c>
      <c r="AC59" s="41">
        <v>20.172743633226524</v>
      </c>
      <c r="AD59" s="42">
        <v>20.731346151448022</v>
      </c>
      <c r="AE59" s="42">
        <v>21.305416906367341</v>
      </c>
      <c r="AF59" s="43">
        <v>21.895384228217061</v>
      </c>
      <c r="AG59" s="41">
        <v>25.536953071674063</v>
      </c>
      <c r="AH59" s="42">
        <v>26.244095667292306</v>
      </c>
      <c r="AI59" s="42">
        <v>26.970819716075077</v>
      </c>
      <c r="AJ59" s="43">
        <v>27.717667447143363</v>
      </c>
      <c r="AK59" s="42"/>
      <c r="AL59" s="42"/>
      <c r="AM59" s="42"/>
      <c r="AN59" s="42"/>
      <c r="AO59" s="41">
        <v>12.094511784807121</v>
      </c>
      <c r="AP59" s="42">
        <v>12.365428848786799</v>
      </c>
      <c r="AQ59" s="42">
        <v>12.642414454999624</v>
      </c>
      <c r="AR59" s="43">
        <v>12.925604538791614</v>
      </c>
      <c r="AS59" s="42">
        <v>13.215138080460546</v>
      </c>
      <c r="AT59" s="41"/>
      <c r="AU59" s="42"/>
      <c r="AV59" s="42">
        <v>13.55</v>
      </c>
      <c r="AW59" s="42">
        <v>12.93</v>
      </c>
      <c r="AX59" s="42">
        <v>13.22</v>
      </c>
      <c r="AY59" s="36">
        <v>-3.9687657717868703</v>
      </c>
      <c r="AZ59" s="36">
        <v>-4.1426561894838478</v>
      </c>
      <c r="BA59" s="36">
        <v>-4.3227952085105876</v>
      </c>
      <c r="BB59" s="45">
        <v>-4.5093879669782453</v>
      </c>
      <c r="BC59" s="42"/>
      <c r="BD59" s="36">
        <v>-16.063277556593992</v>
      </c>
      <c r="BE59" s="36">
        <v>-16.508085038270647</v>
      </c>
      <c r="BF59" s="36">
        <v>-3.4152096635102112</v>
      </c>
      <c r="BG59" s="36">
        <v>-4.5049925057698594</v>
      </c>
      <c r="BI59" s="46">
        <v>13.55</v>
      </c>
      <c r="BJ59" s="46">
        <v>13.55</v>
      </c>
      <c r="BK59" s="46">
        <v>0</v>
      </c>
      <c r="BL59" s="46">
        <v>0.62000000000000099</v>
      </c>
      <c r="BM59" s="46">
        <v>0.33000000000000007</v>
      </c>
    </row>
    <row r="60" spans="1:65" x14ac:dyDescent="0.2">
      <c r="A60" s="1">
        <v>11</v>
      </c>
      <c r="B60" s="1" t="s">
        <v>52</v>
      </c>
      <c r="C60" s="1" t="s">
        <v>113</v>
      </c>
      <c r="D60" s="1">
        <v>11</v>
      </c>
      <c r="E60" s="37" t="s">
        <v>31</v>
      </c>
      <c r="F60" s="38"/>
      <c r="G60" s="39">
        <v>1.0543991045932302</v>
      </c>
      <c r="H60" s="39">
        <v>1.0780176445361185</v>
      </c>
      <c r="I60" s="39">
        <v>1.7337778103822266</v>
      </c>
      <c r="J60" s="40">
        <v>0.60830188556727016</v>
      </c>
      <c r="K60" s="39"/>
      <c r="L60" s="41">
        <v>1.7337778103822266</v>
      </c>
      <c r="M60" s="42">
        <v>1.7817877721665449</v>
      </c>
      <c r="N60" s="42">
        <v>1.831127175599458</v>
      </c>
      <c r="O60" s="43">
        <v>1.8818328341886492</v>
      </c>
      <c r="P60" s="41">
        <v>2.095969833007608</v>
      </c>
      <c r="Q60" s="42">
        <v>2.1540092374694724</v>
      </c>
      <c r="R60" s="42">
        <v>2.2136558084168647</v>
      </c>
      <c r="S60" s="43">
        <v>2.2749540498231835</v>
      </c>
      <c r="T60" s="41">
        <v>2.5292927590462693</v>
      </c>
      <c r="U60" s="42">
        <v>2.5993312887679032</v>
      </c>
      <c r="V60" s="42">
        <v>2.6713092522019934</v>
      </c>
      <c r="W60" s="43">
        <v>2.7452803541184729</v>
      </c>
      <c r="X60" s="44">
        <v>1.08</v>
      </c>
      <c r="Y60" s="41">
        <v>1.1727030871797355</v>
      </c>
      <c r="Z60" s="42">
        <v>1.7817877721665449</v>
      </c>
      <c r="AA60" s="42">
        <v>1.831127175599458</v>
      </c>
      <c r="AB60" s="43">
        <v>1.8818328341886492</v>
      </c>
      <c r="AC60" s="41">
        <v>2.095969833007608</v>
      </c>
      <c r="AD60" s="42">
        <v>2.1540092374694724</v>
      </c>
      <c r="AE60" s="42">
        <v>2.2136558084168647</v>
      </c>
      <c r="AF60" s="43">
        <v>2.2749540498231835</v>
      </c>
      <c r="AG60" s="41">
        <v>2.4630262383529353</v>
      </c>
      <c r="AH60" s="42">
        <v>2.5993312887679032</v>
      </c>
      <c r="AI60" s="42">
        <v>2.6713092522019934</v>
      </c>
      <c r="AJ60" s="43">
        <v>2.7452803541184729</v>
      </c>
      <c r="AK60" s="42"/>
      <c r="AL60" s="47">
        <v>0.64987701512875162</v>
      </c>
      <c r="AM60" s="42"/>
      <c r="AN60" s="42"/>
      <c r="AO60" s="41">
        <v>0.98660316878185239</v>
      </c>
      <c r="AP60" s="42">
        <v>1.0087030797625658</v>
      </c>
      <c r="AQ60" s="42">
        <v>1.0312980287492473</v>
      </c>
      <c r="AR60" s="43">
        <v>1.0543991045932302</v>
      </c>
      <c r="AS60" s="42">
        <v>1.0780176445361185</v>
      </c>
      <c r="AT60" s="41"/>
      <c r="AU60" s="42"/>
      <c r="AV60" s="42">
        <v>1.0087030797625658</v>
      </c>
      <c r="AW60" s="42">
        <v>1.03</v>
      </c>
      <c r="AX60" s="42">
        <v>1.08</v>
      </c>
      <c r="AY60" s="36">
        <v>-0.74717464160037417</v>
      </c>
      <c r="AZ60" s="36">
        <v>-0.77308469240397915</v>
      </c>
      <c r="BA60" s="36">
        <v>-0.79982914685021078</v>
      </c>
      <c r="BB60" s="45">
        <v>-0.82743372959541905</v>
      </c>
      <c r="BC60" s="42"/>
      <c r="BD60" s="36">
        <v>-1.1727030871797355</v>
      </c>
      <c r="BE60" s="36">
        <v>-1.7817877721665449</v>
      </c>
      <c r="BF60" s="36">
        <v>-0.82242409583689224</v>
      </c>
      <c r="BG60" s="36">
        <v>-0.85183283418864919</v>
      </c>
      <c r="BI60" s="46">
        <v>0.98660316878185239</v>
      </c>
      <c r="BJ60" s="46">
        <v>1.0087030797625658</v>
      </c>
      <c r="BK60" s="46">
        <v>2.2594948986681462E-2</v>
      </c>
      <c r="BL60" s="46">
        <v>2.4399104593230359E-2</v>
      </c>
      <c r="BM60" s="46">
        <v>-1.982355463881369E-3</v>
      </c>
    </row>
    <row r="61" spans="1:65" x14ac:dyDescent="0.2">
      <c r="A61" s="1">
        <v>12</v>
      </c>
      <c r="C61" s="1" t="s">
        <v>114</v>
      </c>
      <c r="D61" s="1">
        <v>12</v>
      </c>
      <c r="E61" s="28" t="s">
        <v>53</v>
      </c>
      <c r="F61" s="17"/>
      <c r="G61" s="39">
        <v>0</v>
      </c>
      <c r="H61" s="39">
        <v>0</v>
      </c>
      <c r="I61" s="39">
        <v>0</v>
      </c>
      <c r="J61" s="40" t="s">
        <v>103</v>
      </c>
      <c r="K61" s="39"/>
      <c r="L61" s="53"/>
      <c r="M61" s="38"/>
      <c r="N61" s="38"/>
      <c r="O61" s="54"/>
      <c r="P61" s="53"/>
      <c r="Q61" s="38"/>
      <c r="R61" s="38"/>
      <c r="S61" s="54"/>
      <c r="T61" s="53"/>
      <c r="U61" s="38"/>
      <c r="V61" s="38"/>
      <c r="W61" s="54"/>
      <c r="X61" s="44"/>
      <c r="Y61" s="53"/>
      <c r="Z61" s="38"/>
      <c r="AA61" s="38"/>
      <c r="AB61" s="54"/>
      <c r="AC61" s="53"/>
      <c r="AD61" s="38"/>
      <c r="AE61" s="38"/>
      <c r="AF61" s="54"/>
      <c r="AG61" s="53"/>
      <c r="AH61" s="38"/>
      <c r="AI61" s="38"/>
      <c r="AJ61" s="54"/>
      <c r="AO61" s="53"/>
      <c r="AP61" s="38"/>
      <c r="AQ61" s="38"/>
      <c r="AR61" s="54"/>
      <c r="AS61" s="42" t="s">
        <v>103</v>
      </c>
      <c r="AT61" s="55"/>
      <c r="AY61" s="36">
        <v>0</v>
      </c>
      <c r="AZ61" s="36">
        <v>0</v>
      </c>
      <c r="BA61" s="36">
        <v>0</v>
      </c>
      <c r="BB61" s="45">
        <v>0</v>
      </c>
      <c r="BD61" s="36">
        <v>0</v>
      </c>
      <c r="BE61" s="36">
        <v>0</v>
      </c>
      <c r="BF61" s="36">
        <v>0</v>
      </c>
      <c r="BG61" s="36">
        <v>0</v>
      </c>
      <c r="BI61" s="46">
        <v>0</v>
      </c>
      <c r="BJ61" s="46">
        <v>0</v>
      </c>
      <c r="BK61" s="46">
        <v>0</v>
      </c>
      <c r="BL61" s="46">
        <v>0</v>
      </c>
      <c r="BM61" s="46">
        <v>0</v>
      </c>
    </row>
    <row r="62" spans="1:65" x14ac:dyDescent="0.2">
      <c r="A62" s="1">
        <v>12</v>
      </c>
      <c r="B62" s="1" t="s">
        <v>53</v>
      </c>
      <c r="C62" s="1" t="s">
        <v>114</v>
      </c>
      <c r="D62" s="1">
        <v>12</v>
      </c>
      <c r="E62" s="37" t="s">
        <v>29</v>
      </c>
      <c r="F62" s="38" t="s">
        <v>30</v>
      </c>
      <c r="G62" s="39">
        <v>6.6414532132341568</v>
      </c>
      <c r="H62" s="39">
        <v>6.7902217652106014</v>
      </c>
      <c r="I62" s="39">
        <v>9.8004513505398787</v>
      </c>
      <c r="J62" s="40">
        <v>0.44331830231997055</v>
      </c>
      <c r="K62" s="39"/>
      <c r="L62" s="41">
        <v>9.8004513505398787</v>
      </c>
      <c r="M62" s="42">
        <v>10.071835199145463</v>
      </c>
      <c r="N62" s="42">
        <v>10.35073392544899</v>
      </c>
      <c r="O62" s="43">
        <v>10.637355623583945</v>
      </c>
      <c r="P62" s="41">
        <v>12.541646293217616</v>
      </c>
      <c r="Q62" s="42">
        <v>12.888936445187595</v>
      </c>
      <c r="R62" s="42">
        <v>13.245843392818642</v>
      </c>
      <c r="S62" s="43">
        <v>13.612633434358104</v>
      </c>
      <c r="T62" s="41">
        <v>16.272072099697855</v>
      </c>
      <c r="U62" s="42">
        <v>16.722661301486024</v>
      </c>
      <c r="V62" s="42">
        <v>17.185727748183396</v>
      </c>
      <c r="W62" s="43">
        <v>17.661616946606166</v>
      </c>
      <c r="X62" s="44">
        <v>6.79</v>
      </c>
      <c r="Y62" s="41">
        <v>9.5180215784072448</v>
      </c>
      <c r="Z62" s="42">
        <v>10.071835199145463</v>
      </c>
      <c r="AA62" s="42">
        <v>10.35073392544899</v>
      </c>
      <c r="AB62" s="43">
        <v>10.637355623583945</v>
      </c>
      <c r="AC62" s="41">
        <v>12.541646293217616</v>
      </c>
      <c r="AD62" s="42">
        <v>12.888936445187595</v>
      </c>
      <c r="AE62" s="42">
        <v>13.245843392818642</v>
      </c>
      <c r="AF62" s="43">
        <v>13.612633434358104</v>
      </c>
      <c r="AG62" s="41">
        <v>16.272072099697855</v>
      </c>
      <c r="AH62" s="42">
        <v>16.722661301486024</v>
      </c>
      <c r="AI62" s="42">
        <v>17.185727748183396</v>
      </c>
      <c r="AJ62" s="43">
        <v>17.661616946606166</v>
      </c>
      <c r="AK62" s="42"/>
      <c r="AL62" s="42"/>
      <c r="AM62" s="42"/>
      <c r="AN62" s="42"/>
      <c r="AO62" s="41">
        <v>6.2144199069868078</v>
      </c>
      <c r="AP62" s="42">
        <v>6.3536229129033108</v>
      </c>
      <c r="AQ62" s="42">
        <v>6.4959440661523447</v>
      </c>
      <c r="AR62" s="43">
        <v>6.6414532132341568</v>
      </c>
      <c r="AS62" s="42">
        <v>6.7902217652106014</v>
      </c>
      <c r="AT62" s="41"/>
      <c r="AU62" s="42"/>
      <c r="AV62" s="42">
        <v>15.1</v>
      </c>
      <c r="AW62" s="42">
        <v>6.64</v>
      </c>
      <c r="AX62" s="42">
        <v>6.79</v>
      </c>
      <c r="AY62" s="36">
        <v>-3.5860314435530709</v>
      </c>
      <c r="AZ62" s="36">
        <v>-3.7182122862421521</v>
      </c>
      <c r="BA62" s="36">
        <v>-3.8547898592966456</v>
      </c>
      <c r="BB62" s="45">
        <v>-3.995902410349788</v>
      </c>
      <c r="BC62" s="42"/>
      <c r="BD62" s="36">
        <v>-9.5180215784072448</v>
      </c>
      <c r="BE62" s="36">
        <v>-10.071835199145463</v>
      </c>
      <c r="BF62" s="36">
        <v>4.7492660745510094</v>
      </c>
      <c r="BG62" s="36">
        <v>-3.9973556235839451</v>
      </c>
      <c r="BI62" s="46">
        <v>15.1</v>
      </c>
      <c r="BJ62" s="46">
        <v>15.1</v>
      </c>
      <c r="BK62" s="46">
        <v>0</v>
      </c>
      <c r="BL62" s="46">
        <v>8.4600000000000009</v>
      </c>
      <c r="BM62" s="46">
        <v>8.3099999999999987</v>
      </c>
    </row>
    <row r="63" spans="1:65" x14ac:dyDescent="0.2">
      <c r="A63" s="1">
        <v>12</v>
      </c>
      <c r="B63" s="1" t="s">
        <v>53</v>
      </c>
      <c r="C63" s="1" t="s">
        <v>114</v>
      </c>
      <c r="D63" s="1">
        <v>12</v>
      </c>
      <c r="E63" s="37" t="s">
        <v>31</v>
      </c>
      <c r="F63" s="38"/>
      <c r="G63" s="39">
        <v>0.92042680735596361</v>
      </c>
      <c r="H63" s="39">
        <v>0.94104436784073719</v>
      </c>
      <c r="I63" s="39">
        <v>1.1752824360495473</v>
      </c>
      <c r="J63" s="40">
        <v>0.24891288467756142</v>
      </c>
      <c r="K63" s="39"/>
      <c r="L63" s="41">
        <v>1.1752824360495473</v>
      </c>
      <c r="M63" s="42">
        <v>1.2078271280525439</v>
      </c>
      <c r="N63" s="42">
        <v>1.2412730136283212</v>
      </c>
      <c r="O63" s="43">
        <v>1.2756450476867474</v>
      </c>
      <c r="P63" s="41">
        <v>1.4207840162058933</v>
      </c>
      <c r="Q63" s="42">
        <v>1.4601268811989445</v>
      </c>
      <c r="R63" s="42">
        <v>1.5005591876610758</v>
      </c>
      <c r="S63" s="43">
        <v>1.5421111032660137</v>
      </c>
      <c r="T63" s="41">
        <v>1.7145051678303642</v>
      </c>
      <c r="U63" s="42">
        <v>1.7619814517541996</v>
      </c>
      <c r="V63" s="42">
        <v>1.8107723992774853</v>
      </c>
      <c r="W63" s="43">
        <v>1.8609144146896248</v>
      </c>
      <c r="X63" s="44">
        <v>0.94</v>
      </c>
      <c r="Y63" s="41">
        <v>0.96602949686344763</v>
      </c>
      <c r="Z63" s="42">
        <v>1.2078271280525439</v>
      </c>
      <c r="AA63" s="42">
        <v>1.2412730136283212</v>
      </c>
      <c r="AB63" s="43">
        <v>1.2756450476867474</v>
      </c>
      <c r="AC63" s="41">
        <v>1.4207840162058933</v>
      </c>
      <c r="AD63" s="42">
        <v>1.4601268811989445</v>
      </c>
      <c r="AE63" s="42">
        <v>1.5005591876610758</v>
      </c>
      <c r="AF63" s="43">
        <v>1.5421111032660137</v>
      </c>
      <c r="AG63" s="41">
        <v>1.7145051678303642</v>
      </c>
      <c r="AH63" s="42">
        <v>1.7619814517541996</v>
      </c>
      <c r="AI63" s="42">
        <v>1.8107723992774853</v>
      </c>
      <c r="AJ63" s="43">
        <v>1.8609144146896248</v>
      </c>
      <c r="AK63" s="42"/>
      <c r="AL63" s="47">
        <v>0.25832316758106189</v>
      </c>
      <c r="AM63" s="42"/>
      <c r="AN63" s="42"/>
      <c r="AO63" s="41">
        <v>0.86124504546073732</v>
      </c>
      <c r="AP63" s="42">
        <v>0.88053693447905779</v>
      </c>
      <c r="AQ63" s="42">
        <v>0.90026096181138859</v>
      </c>
      <c r="AR63" s="43">
        <v>0.92042680735596361</v>
      </c>
      <c r="AS63" s="42">
        <v>0.94104436784073719</v>
      </c>
      <c r="AT63" s="41"/>
      <c r="AU63" s="42"/>
      <c r="AV63" s="42">
        <v>0.88053693447905779</v>
      </c>
      <c r="AW63" s="42">
        <v>0.9</v>
      </c>
      <c r="AX63" s="42">
        <v>0.94</v>
      </c>
      <c r="AY63" s="36">
        <v>-0.31403739058880997</v>
      </c>
      <c r="AZ63" s="36">
        <v>-0.3272901935734861</v>
      </c>
      <c r="BA63" s="36">
        <v>-0.34101205181693262</v>
      </c>
      <c r="BB63" s="45">
        <v>-0.35521824033078375</v>
      </c>
      <c r="BC63" s="42"/>
      <c r="BD63" s="36">
        <v>-0.96602949686344763</v>
      </c>
      <c r="BE63" s="36">
        <v>-1.2078271280525439</v>
      </c>
      <c r="BF63" s="36">
        <v>-0.36073607914926342</v>
      </c>
      <c r="BG63" s="36">
        <v>-0.37564504768674734</v>
      </c>
      <c r="BI63" s="46">
        <v>0.86124504546073732</v>
      </c>
      <c r="BJ63" s="46">
        <v>0.88053693447905779</v>
      </c>
      <c r="BK63" s="46">
        <v>1.9724027332330918E-2</v>
      </c>
      <c r="BL63" s="46">
        <v>2.0426807355963805E-2</v>
      </c>
      <c r="BM63" s="46">
        <v>1.0443678407374701E-3</v>
      </c>
    </row>
    <row r="64" spans="1:65" x14ac:dyDescent="0.2">
      <c r="A64" s="1">
        <v>12</v>
      </c>
      <c r="C64" s="1" t="s">
        <v>114</v>
      </c>
      <c r="D64" s="48" t="s">
        <v>54</v>
      </c>
      <c r="E64" s="28" t="s">
        <v>55</v>
      </c>
      <c r="F64" s="17"/>
      <c r="G64" s="39">
        <v>0</v>
      </c>
      <c r="H64" s="39">
        <v>0</v>
      </c>
      <c r="I64" s="39">
        <v>0</v>
      </c>
      <c r="J64" s="40" t="s">
        <v>103</v>
      </c>
      <c r="K64" s="39"/>
      <c r="L64" s="53"/>
      <c r="M64" s="38"/>
      <c r="N64" s="38"/>
      <c r="O64" s="54"/>
      <c r="P64" s="53"/>
      <c r="Q64" s="38"/>
      <c r="R64" s="38"/>
      <c r="S64" s="54"/>
      <c r="T64" s="53"/>
      <c r="U64" s="38"/>
      <c r="V64" s="38"/>
      <c r="W64" s="54"/>
      <c r="X64" s="44"/>
      <c r="Y64" s="53"/>
      <c r="Z64" s="38"/>
      <c r="AA64" s="38"/>
      <c r="AB64" s="54"/>
      <c r="AC64" s="53"/>
      <c r="AD64" s="38"/>
      <c r="AE64" s="38"/>
      <c r="AF64" s="54"/>
      <c r="AG64" s="53"/>
      <c r="AH64" s="38"/>
      <c r="AI64" s="38"/>
      <c r="AJ64" s="54"/>
      <c r="AO64" s="53"/>
      <c r="AP64" s="38"/>
      <c r="AQ64" s="38"/>
      <c r="AR64" s="54"/>
      <c r="AS64" s="42" t="s">
        <v>103</v>
      </c>
      <c r="AT64" s="55"/>
      <c r="AY64" s="36">
        <v>0</v>
      </c>
      <c r="AZ64" s="36">
        <v>0</v>
      </c>
      <c r="BA64" s="36">
        <v>0</v>
      </c>
      <c r="BB64" s="45">
        <v>0</v>
      </c>
      <c r="BD64" s="36">
        <v>0</v>
      </c>
      <c r="BE64" s="36">
        <v>0</v>
      </c>
      <c r="BF64" s="36">
        <v>0</v>
      </c>
      <c r="BG64" s="36">
        <v>0</v>
      </c>
      <c r="BI64" s="46">
        <v>0</v>
      </c>
      <c r="BJ64" s="46">
        <v>0</v>
      </c>
      <c r="BK64" s="46">
        <v>0</v>
      </c>
      <c r="BL64" s="46">
        <v>0</v>
      </c>
      <c r="BM64" s="46">
        <v>0</v>
      </c>
    </row>
    <row r="65" spans="1:65" x14ac:dyDescent="0.2">
      <c r="A65" s="1">
        <v>12</v>
      </c>
      <c r="B65" s="1" t="s">
        <v>55</v>
      </c>
      <c r="C65" s="1" t="s">
        <v>114</v>
      </c>
      <c r="D65" s="48" t="s">
        <v>54</v>
      </c>
      <c r="E65" s="37" t="s">
        <v>29</v>
      </c>
      <c r="F65" s="38" t="s">
        <v>30</v>
      </c>
      <c r="G65" s="39">
        <v>18.838039236987751</v>
      </c>
      <c r="H65" s="39">
        <v>19.260011315896275</v>
      </c>
      <c r="I65" s="39">
        <v>30.27255100391617</v>
      </c>
      <c r="J65" s="40">
        <v>0.5717826177459554</v>
      </c>
      <c r="K65" s="39"/>
      <c r="L65" s="41">
        <v>30.27255100391617</v>
      </c>
      <c r="M65" s="42">
        <v>31.110826824559787</v>
      </c>
      <c r="N65" s="42">
        <v>31.972315302484404</v>
      </c>
      <c r="O65" s="43">
        <v>32.857659218317572</v>
      </c>
      <c r="P65" s="41">
        <v>38.41216386455141</v>
      </c>
      <c r="Q65" s="42">
        <v>39.475833331392451</v>
      </c>
      <c r="R65" s="42">
        <v>40.568956820628046</v>
      </c>
      <c r="S65" s="43">
        <v>41.692349942240689</v>
      </c>
      <c r="T65" s="41">
        <v>47.980603467822277</v>
      </c>
      <c r="U65" s="42">
        <v>49.309232156622286</v>
      </c>
      <c r="V65" s="42">
        <v>50.67465184147315</v>
      </c>
      <c r="W65" s="43">
        <v>52.077881300158175</v>
      </c>
      <c r="X65" s="44">
        <v>19.260000000000002</v>
      </c>
      <c r="Y65" s="41">
        <v>22.333327776159578</v>
      </c>
      <c r="Z65" s="42">
        <v>25.562093954173463</v>
      </c>
      <c r="AA65" s="42">
        <v>28.952550415600736</v>
      </c>
      <c r="AB65" s="43">
        <v>32.511176094683869</v>
      </c>
      <c r="AC65" s="41">
        <v>36.244684759085956</v>
      </c>
      <c r="AD65" s="42">
        <v>39.475833331392451</v>
      </c>
      <c r="AE65" s="42">
        <v>40.568956820628046</v>
      </c>
      <c r="AF65" s="43">
        <v>41.692349942240689</v>
      </c>
      <c r="AG65" s="41">
        <v>46.007192195136597</v>
      </c>
      <c r="AH65" s="42">
        <v>49.309232156622286</v>
      </c>
      <c r="AI65" s="42">
        <v>50.67465184147315</v>
      </c>
      <c r="AJ65" s="43">
        <v>52.077881300158175</v>
      </c>
      <c r="AK65" s="42"/>
      <c r="AL65" s="42"/>
      <c r="AM65" s="42"/>
      <c r="AN65" s="42"/>
      <c r="AO65" s="41">
        <v>17.626787735199215</v>
      </c>
      <c r="AP65" s="42">
        <v>18.021627780467675</v>
      </c>
      <c r="AQ65" s="42">
        <v>18.425312242750149</v>
      </c>
      <c r="AR65" s="43">
        <v>18.838039236987751</v>
      </c>
      <c r="AS65" s="42">
        <v>19.260011315896275</v>
      </c>
      <c r="AT65" s="41"/>
      <c r="AU65" s="42"/>
      <c r="AV65" s="42">
        <v>24.83</v>
      </c>
      <c r="AW65" s="42">
        <v>18.84</v>
      </c>
      <c r="AX65" s="42">
        <v>19.260000000000002</v>
      </c>
      <c r="AY65" s="36">
        <v>-12.645763268716955</v>
      </c>
      <c r="AZ65" s="36">
        <v>-13.089199044092112</v>
      </c>
      <c r="BA65" s="36">
        <v>-13.547003059734255</v>
      </c>
      <c r="BB65" s="45">
        <v>-14.019619981329821</v>
      </c>
      <c r="BC65" s="42"/>
      <c r="BD65" s="36">
        <v>-22.333327776159578</v>
      </c>
      <c r="BE65" s="36">
        <v>-25.562093954173463</v>
      </c>
      <c r="BF65" s="36">
        <v>-4.1225504156007382</v>
      </c>
      <c r="BG65" s="36">
        <v>-13.671176094683869</v>
      </c>
      <c r="BI65" s="46">
        <v>24.83</v>
      </c>
      <c r="BJ65" s="46">
        <v>24.83</v>
      </c>
      <c r="BK65" s="46">
        <v>0</v>
      </c>
      <c r="BL65" s="46">
        <v>5.9899999999999984</v>
      </c>
      <c r="BM65" s="46">
        <v>5.5699999999999967</v>
      </c>
    </row>
    <row r="66" spans="1:65" x14ac:dyDescent="0.2">
      <c r="A66" s="1">
        <v>12</v>
      </c>
      <c r="B66" s="1" t="s">
        <v>55</v>
      </c>
      <c r="C66" s="1" t="s">
        <v>114</v>
      </c>
      <c r="D66" s="48" t="s">
        <v>54</v>
      </c>
      <c r="E66" s="37" t="s">
        <v>31</v>
      </c>
      <c r="F66" s="38"/>
      <c r="G66" s="39">
        <v>29.355797470520791</v>
      </c>
      <c r="H66" s="39">
        <v>30.013367333860455</v>
      </c>
      <c r="I66" s="39">
        <v>27.386793327722046</v>
      </c>
      <c r="J66" s="40">
        <v>-8.7513472811001872E-2</v>
      </c>
      <c r="K66" s="39"/>
      <c r="L66" s="41">
        <v>27.386793327722046</v>
      </c>
      <c r="M66" s="42">
        <v>28.14515976498144</v>
      </c>
      <c r="N66" s="42">
        <v>28.924526092453583</v>
      </c>
      <c r="O66" s="43">
        <v>29.725473817134681</v>
      </c>
      <c r="P66" s="41">
        <v>32.989641184914618</v>
      </c>
      <c r="Q66" s="42">
        <v>33.903155825073135</v>
      </c>
      <c r="R66" s="42">
        <v>34.84196655721113</v>
      </c>
      <c r="S66" s="43">
        <v>35.806773854250793</v>
      </c>
      <c r="T66" s="41">
        <v>39.648715180154262</v>
      </c>
      <c r="U66" s="42">
        <v>40.746625932730382</v>
      </c>
      <c r="V66" s="42">
        <v>41.874938881573016</v>
      </c>
      <c r="W66" s="43">
        <v>43.034495892503834</v>
      </c>
      <c r="X66" s="44">
        <v>12.93</v>
      </c>
      <c r="Y66" s="41">
        <v>13.288044036642958</v>
      </c>
      <c r="Z66" s="42">
        <v>13.656002654273971</v>
      </c>
      <c r="AA66" s="42">
        <v>14.0341503971002</v>
      </c>
      <c r="AB66" s="43">
        <v>14.42276941171985</v>
      </c>
      <c r="AC66" s="41">
        <v>14.822149657639626</v>
      </c>
      <c r="AD66" s="42">
        <v>15.916788839667745</v>
      </c>
      <c r="AE66" s="42">
        <v>19.349866001349667</v>
      </c>
      <c r="AF66" s="43">
        <v>22.960868709677364</v>
      </c>
      <c r="AG66" s="41">
        <v>23.596677071443935</v>
      </c>
      <c r="AH66" s="42">
        <v>25.469888829624768</v>
      </c>
      <c r="AI66" s="42">
        <v>29.512964703093168</v>
      </c>
      <c r="AJ66" s="43">
        <v>33.760423804467422</v>
      </c>
      <c r="AK66" s="42"/>
      <c r="AL66" s="47">
        <v>0.25832316758106189</v>
      </c>
      <c r="AM66" s="42"/>
      <c r="AN66" s="42"/>
      <c r="AO66" s="41">
        <v>27.468273332522759</v>
      </c>
      <c r="AP66" s="42">
        <v>28.083562655171267</v>
      </c>
      <c r="AQ66" s="42">
        <v>28.712634458647099</v>
      </c>
      <c r="AR66" s="43">
        <v>29.355797470520791</v>
      </c>
      <c r="AS66" s="42">
        <v>30.013367333860455</v>
      </c>
      <c r="AT66" s="41"/>
      <c r="AU66" s="42"/>
      <c r="AV66" s="42">
        <v>9.9408197375999983</v>
      </c>
      <c r="AW66" s="42">
        <v>10.16</v>
      </c>
      <c r="AX66" s="42">
        <v>12.93</v>
      </c>
      <c r="AY66" s="36">
        <v>8.1480004800713601E-2</v>
      </c>
      <c r="AZ66" s="36">
        <v>-6.1597109810172412E-2</v>
      </c>
      <c r="BA66" s="36">
        <v>-0.21189163380648424</v>
      </c>
      <c r="BB66" s="45">
        <v>-0.36967634661388971</v>
      </c>
      <c r="BC66" s="42"/>
      <c r="BD66" s="36">
        <v>-13.288044036642958</v>
      </c>
      <c r="BE66" s="36">
        <v>-13.656002654273971</v>
      </c>
      <c r="BF66" s="36">
        <v>-4.0933306595002019</v>
      </c>
      <c r="BG66" s="36">
        <v>-4.2627694117198498</v>
      </c>
      <c r="BI66" s="46">
        <v>9.7230239999999988</v>
      </c>
      <c r="BJ66" s="46">
        <v>9.9408197375999983</v>
      </c>
      <c r="BK66" s="46">
        <v>0.22267436212223934</v>
      </c>
      <c r="BL66" s="46">
        <v>3.3308936837851348</v>
      </c>
      <c r="BM66" s="46">
        <v>0.86308970230192195</v>
      </c>
    </row>
    <row r="67" spans="1:65" x14ac:dyDescent="0.2">
      <c r="A67" s="1">
        <v>13</v>
      </c>
      <c r="C67" s="1" t="s">
        <v>115</v>
      </c>
      <c r="D67" s="1">
        <v>13</v>
      </c>
      <c r="E67" s="28" t="s">
        <v>56</v>
      </c>
      <c r="F67" s="17"/>
      <c r="G67" s="39">
        <v>0</v>
      </c>
      <c r="H67" s="39">
        <v>0</v>
      </c>
      <c r="I67" s="39">
        <v>0</v>
      </c>
      <c r="J67" s="40" t="s">
        <v>103</v>
      </c>
      <c r="K67" s="39"/>
      <c r="L67" s="53"/>
      <c r="M67" s="38"/>
      <c r="N67" s="38"/>
      <c r="O67" s="54"/>
      <c r="P67" s="53"/>
      <c r="Q67" s="38"/>
      <c r="R67" s="38"/>
      <c r="S67" s="54"/>
      <c r="T67" s="53"/>
      <c r="U67" s="38"/>
      <c r="V67" s="38"/>
      <c r="W67" s="54"/>
      <c r="X67" s="44"/>
      <c r="Y67" s="53"/>
      <c r="Z67" s="38"/>
      <c r="AA67" s="38"/>
      <c r="AB67" s="54"/>
      <c r="AC67" s="53"/>
      <c r="AD67" s="38"/>
      <c r="AE67" s="38"/>
      <c r="AF67" s="54"/>
      <c r="AG67" s="53"/>
      <c r="AH67" s="38"/>
      <c r="AI67" s="38"/>
      <c r="AJ67" s="54"/>
      <c r="AO67" s="53"/>
      <c r="AP67" s="38"/>
      <c r="AQ67" s="38"/>
      <c r="AR67" s="54"/>
      <c r="AS67" s="42" t="s">
        <v>103</v>
      </c>
      <c r="AT67" s="55"/>
      <c r="AY67" s="36">
        <v>0</v>
      </c>
      <c r="AZ67" s="36">
        <v>0</v>
      </c>
      <c r="BA67" s="36">
        <v>0</v>
      </c>
      <c r="BB67" s="45">
        <v>0</v>
      </c>
      <c r="BD67" s="36">
        <v>0</v>
      </c>
      <c r="BE67" s="36">
        <v>0</v>
      </c>
      <c r="BF67" s="36">
        <v>0</v>
      </c>
      <c r="BG67" s="36">
        <v>0</v>
      </c>
      <c r="BI67" s="46">
        <v>0</v>
      </c>
      <c r="BJ67" s="46">
        <v>0</v>
      </c>
      <c r="BK67" s="46">
        <v>0</v>
      </c>
      <c r="BL67" s="46">
        <v>0</v>
      </c>
      <c r="BM67" s="46">
        <v>0</v>
      </c>
    </row>
    <row r="68" spans="1:65" x14ac:dyDescent="0.2">
      <c r="A68" s="1">
        <v>13</v>
      </c>
      <c r="B68" s="1" t="s">
        <v>56</v>
      </c>
      <c r="C68" s="1" t="s">
        <v>115</v>
      </c>
      <c r="D68" s="1">
        <v>13</v>
      </c>
      <c r="E68" s="37" t="s">
        <v>29</v>
      </c>
      <c r="F68" s="38" t="s">
        <v>30</v>
      </c>
      <c r="G68" s="39">
        <v>66.407176591074929</v>
      </c>
      <c r="H68" s="39">
        <v>67.894697346715006</v>
      </c>
      <c r="I68" s="39">
        <v>126.95799047831851</v>
      </c>
      <c r="J68" s="40">
        <v>0.8699249785294344</v>
      </c>
      <c r="K68" s="39"/>
      <c r="L68" s="41">
        <v>126.95799047831851</v>
      </c>
      <c r="M68" s="42">
        <v>130.47357836655789</v>
      </c>
      <c r="N68" s="42">
        <v>134.08651623768031</v>
      </c>
      <c r="O68" s="43">
        <v>137.79949980559451</v>
      </c>
      <c r="P68" s="41">
        <v>157.88410158159394</v>
      </c>
      <c r="Q68" s="42">
        <v>162.25606299319648</v>
      </c>
      <c r="R68" s="42">
        <v>166.74908818761855</v>
      </c>
      <c r="S68" s="43">
        <v>171.36652953651469</v>
      </c>
      <c r="T68" s="41">
        <v>204.27145151982793</v>
      </c>
      <c r="U68" s="42">
        <v>209.9279229098569</v>
      </c>
      <c r="V68" s="42">
        <v>215.741027389572</v>
      </c>
      <c r="W68" s="43">
        <v>221.71510227867185</v>
      </c>
      <c r="X68" s="44">
        <v>63.3</v>
      </c>
      <c r="Y68" s="41">
        <v>67.592837395166214</v>
      </c>
      <c r="Z68" s="42">
        <v>72.074882577083415</v>
      </c>
      <c r="AA68" s="42">
        <v>76.753322533798169</v>
      </c>
      <c r="AB68" s="43">
        <v>81.635597200031299</v>
      </c>
      <c r="AC68" s="41">
        <v>86.729407954944378</v>
      </c>
      <c r="AD68" s="42">
        <v>92.042726396572121</v>
      </c>
      <c r="AE68" s="42">
        <v>97.583803401726854</v>
      </c>
      <c r="AF68" s="43">
        <v>103.36117848045699</v>
      </c>
      <c r="AG68" s="41">
        <v>109.38368943442522</v>
      </c>
      <c r="AH68" s="42">
        <v>115.6604823288656</v>
      </c>
      <c r="AI68" s="42">
        <v>122.20102178807971</v>
      </c>
      <c r="AJ68" s="43">
        <v>129.01510162474409</v>
      </c>
      <c r="AK68" s="42"/>
      <c r="AL68" s="42"/>
      <c r="AM68" s="42"/>
      <c r="AN68" s="42"/>
      <c r="AO68" s="41">
        <v>62.137316476464733</v>
      </c>
      <c r="AP68" s="42">
        <v>63.52919236553754</v>
      </c>
      <c r="AQ68" s="42">
        <v>64.952246274525578</v>
      </c>
      <c r="AR68" s="43">
        <v>66.407176591074929</v>
      </c>
      <c r="AS68" s="42">
        <v>67.894697346715006</v>
      </c>
      <c r="AT68" s="41"/>
      <c r="AU68" s="42"/>
      <c r="AV68" s="42">
        <v>55.689195571199996</v>
      </c>
      <c r="AW68" s="42">
        <v>59.42</v>
      </c>
      <c r="AX68" s="42">
        <v>63.3</v>
      </c>
      <c r="AY68" s="36">
        <v>-64.820674001853774</v>
      </c>
      <c r="AZ68" s="36">
        <v>-66.944386001020348</v>
      </c>
      <c r="BA68" s="36">
        <v>-69.134269963154736</v>
      </c>
      <c r="BB68" s="45">
        <v>-71.392323214519578</v>
      </c>
      <c r="BC68" s="42"/>
      <c r="BD68" s="36">
        <v>-67.592837395166214</v>
      </c>
      <c r="BE68" s="36">
        <v>-72.074882577083415</v>
      </c>
      <c r="BF68" s="36">
        <v>-21.064126962598174</v>
      </c>
      <c r="BG68" s="36">
        <v>-22.215597200031297</v>
      </c>
      <c r="BI68" s="46">
        <v>52.089087999999997</v>
      </c>
      <c r="BJ68" s="46">
        <v>55.689195571199996</v>
      </c>
      <c r="BK68" s="46">
        <v>3.7352561695948765</v>
      </c>
      <c r="BL68" s="46">
        <v>3.8791047760177975</v>
      </c>
      <c r="BM68" s="46">
        <v>4.0175254543132581</v>
      </c>
    </row>
    <row r="69" spans="1:65" x14ac:dyDescent="0.2">
      <c r="A69" s="1">
        <v>13</v>
      </c>
      <c r="B69" s="1" t="s">
        <v>56</v>
      </c>
      <c r="C69" s="1" t="s">
        <v>115</v>
      </c>
      <c r="D69" s="1">
        <v>13</v>
      </c>
      <c r="E69" s="37" t="s">
        <v>31</v>
      </c>
      <c r="F69" s="38"/>
      <c r="G69" s="39">
        <v>4.3948271510299008</v>
      </c>
      <c r="H69" s="39">
        <v>4.4932712792129701</v>
      </c>
      <c r="I69" s="39">
        <v>7.9993371421290229</v>
      </c>
      <c r="J69" s="40">
        <v>0.78029249627905095</v>
      </c>
      <c r="K69" s="39"/>
      <c r="L69" s="41">
        <v>7.9993371421290229</v>
      </c>
      <c r="M69" s="42">
        <v>8.2208464198425411</v>
      </c>
      <c r="N69" s="42">
        <v>8.448489500800175</v>
      </c>
      <c r="O69" s="43">
        <v>8.6824362358660778</v>
      </c>
      <c r="P69" s="41">
        <v>9.6694005895460613</v>
      </c>
      <c r="Q69" s="42">
        <v>9.9371555175428803</v>
      </c>
      <c r="R69" s="42">
        <v>10.212324834963594</v>
      </c>
      <c r="S69" s="43">
        <v>10.495113853325504</v>
      </c>
      <c r="T69" s="41">
        <v>11.667747185143192</v>
      </c>
      <c r="U69" s="42">
        <v>11.990838237014666</v>
      </c>
      <c r="V69" s="42">
        <v>12.322875988376879</v>
      </c>
      <c r="W69" s="43">
        <v>12.66410818187487</v>
      </c>
      <c r="X69" s="44">
        <v>4.3899999999999997</v>
      </c>
      <c r="Y69" s="41">
        <v>4.5115632885431163</v>
      </c>
      <c r="Z69" s="42">
        <v>4.6364927805307499</v>
      </c>
      <c r="AA69" s="42">
        <v>4.7648816893480106</v>
      </c>
      <c r="AB69" s="43">
        <v>4.896825809547563</v>
      </c>
      <c r="AC69" s="41">
        <v>5.0324235883246544</v>
      </c>
      <c r="AD69" s="42">
        <v>5.1717761989712905</v>
      </c>
      <c r="AE69" s="42">
        <v>5.3149876163644585</v>
      </c>
      <c r="AF69" s="43">
        <v>5.4621646945446889</v>
      </c>
      <c r="AG69" s="41">
        <v>5.6134172464428627</v>
      </c>
      <c r="AH69" s="42">
        <v>5.7688581258146829</v>
      </c>
      <c r="AI69" s="42">
        <v>5.9286033114440126</v>
      </c>
      <c r="AJ69" s="43">
        <v>6.0927719936779026</v>
      </c>
      <c r="AK69" s="42"/>
      <c r="AL69" s="47">
        <v>0.53603072368684246</v>
      </c>
      <c r="AM69" s="42"/>
      <c r="AN69" s="42"/>
      <c r="AO69" s="41">
        <v>4.1122477955132162</v>
      </c>
      <c r="AP69" s="42">
        <v>4.2043621461327128</v>
      </c>
      <c r="AQ69" s="42">
        <v>4.2985398582060848</v>
      </c>
      <c r="AR69" s="43">
        <v>4.3948271510299008</v>
      </c>
      <c r="AS69" s="42">
        <v>4.4932712792129701</v>
      </c>
      <c r="AT69" s="41"/>
      <c r="AU69" s="42"/>
      <c r="AV69" s="42">
        <v>4.204362146132711</v>
      </c>
      <c r="AW69" s="42">
        <v>4.3</v>
      </c>
      <c r="AX69" s="42">
        <v>4.3899999999999997</v>
      </c>
      <c r="AY69" s="36">
        <v>-3.8870893466158067</v>
      </c>
      <c r="AZ69" s="36">
        <v>-4.0164842737098283</v>
      </c>
      <c r="BA69" s="36">
        <v>-4.1499496425940903</v>
      </c>
      <c r="BB69" s="45">
        <v>-4.287609084836177</v>
      </c>
      <c r="BC69" s="42"/>
      <c r="BD69" s="36">
        <v>-4.5115632885431163</v>
      </c>
      <c r="BE69" s="36">
        <v>-4.6364927805307499</v>
      </c>
      <c r="BF69" s="36">
        <v>-0.56051954321529962</v>
      </c>
      <c r="BG69" s="36">
        <v>-0.59682580954756315</v>
      </c>
      <c r="BI69" s="46">
        <v>4.1122477955132162</v>
      </c>
      <c r="BJ69" s="46">
        <v>4.204362146132711</v>
      </c>
      <c r="BK69" s="46">
        <v>9.4177712073373776E-2</v>
      </c>
      <c r="BL69" s="46">
        <v>9.4827151029899248E-2</v>
      </c>
      <c r="BM69" s="46">
        <v>0.1032712792129642</v>
      </c>
    </row>
    <row r="70" spans="1:65" x14ac:dyDescent="0.2">
      <c r="A70" s="1">
        <v>14</v>
      </c>
      <c r="C70" s="1" t="s">
        <v>116</v>
      </c>
      <c r="D70" s="1">
        <v>14</v>
      </c>
      <c r="E70" s="28" t="s">
        <v>57</v>
      </c>
      <c r="F70" s="17"/>
      <c r="G70" s="39">
        <v>0</v>
      </c>
      <c r="H70" s="39">
        <v>0</v>
      </c>
      <c r="I70" s="39">
        <v>0</v>
      </c>
      <c r="J70" s="40" t="s">
        <v>103</v>
      </c>
      <c r="K70" s="39"/>
      <c r="L70" s="53"/>
      <c r="M70" s="38"/>
      <c r="N70" s="38"/>
      <c r="O70" s="54"/>
      <c r="P70" s="53"/>
      <c r="Q70" s="38"/>
      <c r="R70" s="38"/>
      <c r="S70" s="54"/>
      <c r="T70" s="53"/>
      <c r="U70" s="38"/>
      <c r="V70" s="38"/>
      <c r="W70" s="54"/>
      <c r="X70" s="44"/>
      <c r="Y70" s="53"/>
      <c r="Z70" s="38"/>
      <c r="AA70" s="38"/>
      <c r="AB70" s="54"/>
      <c r="AC70" s="53"/>
      <c r="AD70" s="38"/>
      <c r="AE70" s="38"/>
      <c r="AF70" s="54"/>
      <c r="AG70" s="53"/>
      <c r="AH70" s="38"/>
      <c r="AI70" s="38"/>
      <c r="AJ70" s="54"/>
      <c r="AO70" s="53"/>
      <c r="AP70" s="38"/>
      <c r="AQ70" s="38"/>
      <c r="AR70" s="54"/>
      <c r="AS70" s="42" t="s">
        <v>103</v>
      </c>
      <c r="AT70" s="55"/>
      <c r="AY70" s="36">
        <v>0</v>
      </c>
      <c r="AZ70" s="36">
        <v>0</v>
      </c>
      <c r="BA70" s="36">
        <v>0</v>
      </c>
      <c r="BB70" s="45">
        <v>0</v>
      </c>
      <c r="BD70" s="36">
        <v>0</v>
      </c>
      <c r="BE70" s="36">
        <v>0</v>
      </c>
      <c r="BF70" s="36">
        <v>0</v>
      </c>
      <c r="BG70" s="36">
        <v>0</v>
      </c>
      <c r="BI70" s="46">
        <v>0</v>
      </c>
      <c r="BJ70" s="46">
        <v>0</v>
      </c>
      <c r="BK70" s="46">
        <v>0</v>
      </c>
      <c r="BL70" s="46">
        <v>0</v>
      </c>
      <c r="BM70" s="46">
        <v>0</v>
      </c>
    </row>
    <row r="71" spans="1:65" x14ac:dyDescent="0.2">
      <c r="A71" s="1">
        <v>14</v>
      </c>
      <c r="B71" s="1" t="s">
        <v>57</v>
      </c>
      <c r="C71" s="1" t="s">
        <v>116</v>
      </c>
      <c r="D71" s="1">
        <v>14</v>
      </c>
      <c r="E71" s="37" t="s">
        <v>29</v>
      </c>
      <c r="F71" s="38" t="s">
        <v>30</v>
      </c>
      <c r="G71" s="39">
        <v>101.60566534827977</v>
      </c>
      <c r="H71" s="39">
        <v>103.88163225208123</v>
      </c>
      <c r="I71" s="39">
        <v>106.92074428095695</v>
      </c>
      <c r="J71" s="40">
        <v>2.9255528267990161E-2</v>
      </c>
      <c r="K71" s="39"/>
      <c r="L71" s="41">
        <v>106.92074428095695</v>
      </c>
      <c r="M71" s="42">
        <v>109.8814817042534</v>
      </c>
      <c r="N71" s="42">
        <v>112.92420477167025</v>
      </c>
      <c r="O71" s="43">
        <v>116.05118374391652</v>
      </c>
      <c r="P71" s="41">
        <v>128.1675247983149</v>
      </c>
      <c r="Q71" s="42">
        <v>131.71660584590387</v>
      </c>
      <c r="R71" s="42">
        <v>135.3639643339144</v>
      </c>
      <c r="S71" s="43">
        <v>139.11232165843938</v>
      </c>
      <c r="T71" s="41">
        <v>166.04261444479428</v>
      </c>
      <c r="U71" s="42">
        <v>170.64049286169788</v>
      </c>
      <c r="V71" s="42">
        <v>175.36569091884758</v>
      </c>
      <c r="W71" s="43">
        <v>180.22173421855877</v>
      </c>
      <c r="X71" s="44">
        <v>68.27</v>
      </c>
      <c r="Y71" s="41">
        <v>72.700461437093168</v>
      </c>
      <c r="Z71" s="42">
        <v>77.323941601966766</v>
      </c>
      <c r="AA71" s="42">
        <v>82.147733011260513</v>
      </c>
      <c r="AB71" s="43">
        <v>87.179384050475832</v>
      </c>
      <c r="AC71" s="41">
        <v>92.426707552660474</v>
      </c>
      <c r="AD71" s="42">
        <v>97.897789655999773</v>
      </c>
      <c r="AE71" s="42">
        <v>103.60099894918277</v>
      </c>
      <c r="AF71" s="43">
        <v>109.54499591368869</v>
      </c>
      <c r="AG71" s="41">
        <v>115.73874267242549</v>
      </c>
      <c r="AH71" s="42">
        <v>122.19151305444626</v>
      </c>
      <c r="AI71" s="42">
        <v>128.91290298577377</v>
      </c>
      <c r="AJ71" s="43">
        <v>135.91284121667559</v>
      </c>
      <c r="AK71" s="42"/>
      <c r="AL71" s="42"/>
      <c r="AM71" s="42"/>
      <c r="AN71" s="42"/>
      <c r="AO71" s="41">
        <v>95.072606721791487</v>
      </c>
      <c r="AP71" s="42">
        <v>97.202233112359622</v>
      </c>
      <c r="AQ71" s="42">
        <v>99.379563134076477</v>
      </c>
      <c r="AR71" s="43">
        <v>101.60566534827977</v>
      </c>
      <c r="AS71" s="42">
        <v>103.88163225208123</v>
      </c>
      <c r="AT71" s="41"/>
      <c r="AU71" s="42"/>
      <c r="AV71" s="42">
        <v>60.445318579199999</v>
      </c>
      <c r="AW71" s="42">
        <v>64.290000000000006</v>
      </c>
      <c r="AX71" s="42">
        <v>68.27</v>
      </c>
      <c r="AY71" s="36">
        <v>-11.848137559165465</v>
      </c>
      <c r="AZ71" s="36">
        <v>-12.679248591893781</v>
      </c>
      <c r="BA71" s="36">
        <v>-13.54464163759377</v>
      </c>
      <c r="BB71" s="45">
        <v>-14.445518395636753</v>
      </c>
      <c r="BC71" s="42"/>
      <c r="BD71" s="36">
        <v>-72.700461437093168</v>
      </c>
      <c r="BE71" s="36">
        <v>-77.323941601966766</v>
      </c>
      <c r="BF71" s="36">
        <v>-21.702414432060515</v>
      </c>
      <c r="BG71" s="36">
        <v>-22.889384050475826</v>
      </c>
      <c r="BI71" s="46">
        <v>56.741008000000001</v>
      </c>
      <c r="BJ71" s="46">
        <v>60.445318579199999</v>
      </c>
      <c r="BK71" s="46">
        <v>3.8417933249740841</v>
      </c>
      <c r="BL71" s="46">
        <v>3.9806885270566852</v>
      </c>
      <c r="BM71" s="46">
        <v>4.1304726813754229</v>
      </c>
    </row>
    <row r="72" spans="1:65" x14ac:dyDescent="0.2">
      <c r="A72" s="1">
        <v>14</v>
      </c>
      <c r="B72" s="1" t="s">
        <v>57</v>
      </c>
      <c r="C72" s="1" t="s">
        <v>116</v>
      </c>
      <c r="D72" s="1">
        <v>14</v>
      </c>
      <c r="E72" s="37" t="s">
        <v>31</v>
      </c>
      <c r="F72" s="38"/>
      <c r="G72" s="39">
        <v>79.25</v>
      </c>
      <c r="H72" s="39">
        <v>81.025199999999998</v>
      </c>
      <c r="I72" s="39">
        <v>105.8129979977366</v>
      </c>
      <c r="J72" s="40">
        <v>0.30592702020774531</v>
      </c>
      <c r="K72" s="39"/>
      <c r="L72" s="41">
        <v>105.8129979977366</v>
      </c>
      <c r="M72" s="42">
        <v>108.74306086953882</v>
      </c>
      <c r="N72" s="42">
        <v>111.75425997786367</v>
      </c>
      <c r="O72" s="43">
        <v>114.84884206251336</v>
      </c>
      <c r="P72" s="41">
        <v>127.90187640889548</v>
      </c>
      <c r="Q72" s="42">
        <v>131.44360139912359</v>
      </c>
      <c r="R72" s="42">
        <v>135.08340013352651</v>
      </c>
      <c r="S72" s="43">
        <v>138.82398836765361</v>
      </c>
      <c r="T72" s="41">
        <v>154.33340778202191</v>
      </c>
      <c r="U72" s="42">
        <v>158.60704709456161</v>
      </c>
      <c r="V72" s="42">
        <v>162.99902755718773</v>
      </c>
      <c r="W72" s="43">
        <v>167.5126261492567</v>
      </c>
      <c r="X72" s="44">
        <v>71.03</v>
      </c>
      <c r="Y72" s="41">
        <v>72.9968884704369</v>
      </c>
      <c r="Z72" s="42">
        <v>75.018241959248257</v>
      </c>
      <c r="AA72" s="42">
        <v>77.09556865475848</v>
      </c>
      <c r="AB72" s="43">
        <v>79.230418508465661</v>
      </c>
      <c r="AC72" s="41">
        <v>81.424384391503693</v>
      </c>
      <c r="AD72" s="42">
        <v>83.679103283127958</v>
      </c>
      <c r="AE72" s="42">
        <v>85.996257492111255</v>
      </c>
      <c r="AF72" s="43">
        <v>88.377575911961415</v>
      </c>
      <c r="AG72" s="41">
        <v>90.824835310897058</v>
      </c>
      <c r="AH72" s="42">
        <v>93.33986165754402</v>
      </c>
      <c r="AI72" s="42">
        <v>95.924531483341553</v>
      </c>
      <c r="AJ72" s="43">
        <v>98.580773282674897</v>
      </c>
      <c r="AK72" s="42"/>
      <c r="AL72" s="47">
        <v>2.8385093167701866E-2</v>
      </c>
      <c r="AM72" s="42"/>
      <c r="AN72" s="42"/>
      <c r="AO72" s="41">
        <v>74.16</v>
      </c>
      <c r="AP72" s="42">
        <v>75.819999999999993</v>
      </c>
      <c r="AQ72" s="42">
        <v>77.510000000000005</v>
      </c>
      <c r="AR72" s="43">
        <v>79.25</v>
      </c>
      <c r="AS72" s="42">
        <v>81.025199999999998</v>
      </c>
      <c r="AT72" s="41"/>
      <c r="AU72" s="42"/>
      <c r="AV72" s="42">
        <v>67.959999999999994</v>
      </c>
      <c r="AW72" s="42">
        <v>69.48</v>
      </c>
      <c r="AX72" s="42">
        <v>71.03</v>
      </c>
      <c r="AY72" s="36">
        <v>-31.652997997736605</v>
      </c>
      <c r="AZ72" s="36">
        <v>-32.92306086953883</v>
      </c>
      <c r="BA72" s="36">
        <v>-34.244259977863663</v>
      </c>
      <c r="BB72" s="45">
        <v>-35.598842062513356</v>
      </c>
      <c r="BC72" s="42"/>
      <c r="BD72" s="36">
        <v>-72.9968884704369</v>
      </c>
      <c r="BE72" s="36">
        <v>-75.018241959248257</v>
      </c>
      <c r="BF72" s="36">
        <v>-9.1355686547584867</v>
      </c>
      <c r="BG72" s="36">
        <v>-9.7504185084656569</v>
      </c>
      <c r="BI72" s="46">
        <v>66.47</v>
      </c>
      <c r="BJ72" s="46">
        <v>67.959999999999994</v>
      </c>
      <c r="BK72" s="46">
        <v>1.5200000000000102</v>
      </c>
      <c r="BL72" s="46">
        <v>1.5499999999999972</v>
      </c>
      <c r="BM72" s="46">
        <v>1.5847199999999901</v>
      </c>
    </row>
    <row r="73" spans="1:65" x14ac:dyDescent="0.2">
      <c r="C73" s="1" t="e">
        <v>#N/A</v>
      </c>
      <c r="E73" s="28" t="s">
        <v>58</v>
      </c>
      <c r="F73" s="17"/>
      <c r="G73" s="39">
        <v>0</v>
      </c>
      <c r="H73" s="39">
        <v>0</v>
      </c>
      <c r="I73" s="39">
        <v>0</v>
      </c>
      <c r="J73" s="40" t="s">
        <v>103</v>
      </c>
      <c r="K73" s="39"/>
      <c r="L73" s="55"/>
      <c r="O73" s="54"/>
      <c r="P73" s="55"/>
      <c r="S73" s="54"/>
      <c r="T73" s="55"/>
      <c r="W73" s="54"/>
      <c r="X73" s="44"/>
      <c r="Y73" s="55"/>
      <c r="AB73" s="54"/>
      <c r="AC73" s="55"/>
      <c r="AF73" s="54"/>
      <c r="AG73" s="55"/>
      <c r="AJ73" s="54"/>
      <c r="AO73" s="55"/>
      <c r="AR73" s="54"/>
      <c r="AS73" s="42" t="s">
        <v>103</v>
      </c>
      <c r="AT73" s="55"/>
      <c r="AY73" s="36">
        <v>0</v>
      </c>
      <c r="AZ73" s="36">
        <v>0</v>
      </c>
      <c r="BA73" s="36">
        <v>0</v>
      </c>
      <c r="BB73" s="45">
        <v>0</v>
      </c>
      <c r="BD73" s="36">
        <v>0</v>
      </c>
      <c r="BE73" s="36">
        <v>0</v>
      </c>
      <c r="BF73" s="36">
        <v>0</v>
      </c>
      <c r="BG73" s="36">
        <v>0</v>
      </c>
      <c r="BI73" s="46">
        <v>0</v>
      </c>
      <c r="BJ73" s="46">
        <v>0</v>
      </c>
      <c r="BK73" s="46">
        <v>0</v>
      </c>
      <c r="BL73" s="46">
        <v>0</v>
      </c>
      <c r="BM73" s="46">
        <v>0</v>
      </c>
    </row>
    <row r="74" spans="1:65" x14ac:dyDescent="0.2">
      <c r="C74" s="1" t="e">
        <v>#N/A</v>
      </c>
      <c r="E74" s="37" t="s">
        <v>59</v>
      </c>
      <c r="F74" s="38"/>
      <c r="G74" s="39">
        <v>0</v>
      </c>
      <c r="H74" s="39">
        <v>0</v>
      </c>
      <c r="I74" s="39">
        <v>0</v>
      </c>
      <c r="J74" s="40" t="s">
        <v>103</v>
      </c>
      <c r="K74" s="39"/>
      <c r="L74" s="41"/>
      <c r="M74" s="42"/>
      <c r="N74" s="42"/>
      <c r="O74" s="43"/>
      <c r="P74" s="41"/>
      <c r="Q74" s="42"/>
      <c r="R74" s="42"/>
      <c r="S74" s="43"/>
      <c r="T74" s="41"/>
      <c r="U74" s="42"/>
      <c r="V74" s="42"/>
      <c r="W74" s="43"/>
      <c r="X74" s="44">
        <v>751.5</v>
      </c>
      <c r="Y74" s="41"/>
      <c r="Z74" s="42"/>
      <c r="AA74" s="42"/>
      <c r="AB74" s="43"/>
      <c r="AC74" s="41"/>
      <c r="AD74" s="42"/>
      <c r="AE74" s="42"/>
      <c r="AF74" s="43"/>
      <c r="AG74" s="41"/>
      <c r="AH74" s="42"/>
      <c r="AI74" s="42"/>
      <c r="AJ74" s="43"/>
      <c r="AL74" s="42"/>
      <c r="AO74" s="41"/>
      <c r="AP74" s="42"/>
      <c r="AQ74" s="42"/>
      <c r="AR74" s="43"/>
      <c r="AS74" s="42" t="s">
        <v>103</v>
      </c>
      <c r="AT74" s="41"/>
      <c r="AU74" s="42"/>
      <c r="AV74" s="42"/>
      <c r="AW74" s="42"/>
      <c r="AX74" s="42">
        <v>751.5</v>
      </c>
      <c r="AY74" s="36">
        <v>0</v>
      </c>
      <c r="AZ74" s="36">
        <v>0</v>
      </c>
      <c r="BA74" s="36">
        <v>0</v>
      </c>
      <c r="BB74" s="45">
        <v>0</v>
      </c>
      <c r="BC74" s="42"/>
      <c r="BD74" s="36">
        <v>0</v>
      </c>
      <c r="BE74" s="36">
        <v>0</v>
      </c>
      <c r="BF74" s="36">
        <v>0</v>
      </c>
      <c r="BG74" s="36">
        <v>0</v>
      </c>
      <c r="BI74" s="46">
        <v>0</v>
      </c>
      <c r="BJ74" s="46">
        <v>0</v>
      </c>
      <c r="BK74" s="46">
        <v>0</v>
      </c>
      <c r="BL74" s="46">
        <v>0</v>
      </c>
      <c r="BM74" s="46">
        <v>-751.5</v>
      </c>
    </row>
    <row r="75" spans="1:65" x14ac:dyDescent="0.2">
      <c r="A75" s="1">
        <v>15</v>
      </c>
      <c r="C75" s="1" t="s">
        <v>117</v>
      </c>
      <c r="D75" s="1">
        <v>15</v>
      </c>
      <c r="E75" s="28" t="s">
        <v>60</v>
      </c>
      <c r="F75" s="17"/>
      <c r="G75" s="39">
        <v>0</v>
      </c>
      <c r="H75" s="39">
        <v>0</v>
      </c>
      <c r="I75" s="39">
        <v>0</v>
      </c>
      <c r="J75" s="40" t="s">
        <v>103</v>
      </c>
      <c r="K75" s="39"/>
      <c r="L75" s="53"/>
      <c r="M75" s="38"/>
      <c r="N75" s="38"/>
      <c r="O75" s="54"/>
      <c r="P75" s="53"/>
      <c r="Q75" s="38"/>
      <c r="R75" s="38"/>
      <c r="S75" s="54"/>
      <c r="T75" s="53"/>
      <c r="U75" s="38"/>
      <c r="V75" s="38"/>
      <c r="W75" s="54"/>
      <c r="X75" s="44"/>
      <c r="Y75" s="53"/>
      <c r="Z75" s="38"/>
      <c r="AA75" s="38"/>
      <c r="AB75" s="54"/>
      <c r="AC75" s="53"/>
      <c r="AD75" s="38"/>
      <c r="AE75" s="38"/>
      <c r="AF75" s="54"/>
      <c r="AG75" s="53"/>
      <c r="AH75" s="38"/>
      <c r="AI75" s="38"/>
      <c r="AJ75" s="54"/>
      <c r="AO75" s="53"/>
      <c r="AP75" s="38"/>
      <c r="AQ75" s="38"/>
      <c r="AR75" s="54"/>
      <c r="AS75" s="42" t="s">
        <v>103</v>
      </c>
      <c r="AT75" s="55"/>
      <c r="AY75" s="36">
        <v>0</v>
      </c>
      <c r="AZ75" s="36">
        <v>0</v>
      </c>
      <c r="BA75" s="36">
        <v>0</v>
      </c>
      <c r="BB75" s="45">
        <v>0</v>
      </c>
      <c r="BD75" s="36">
        <v>0</v>
      </c>
      <c r="BE75" s="36">
        <v>0</v>
      </c>
      <c r="BF75" s="36">
        <v>0</v>
      </c>
      <c r="BG75" s="36">
        <v>0</v>
      </c>
      <c r="BI75" s="46">
        <v>0</v>
      </c>
      <c r="BJ75" s="46">
        <v>0</v>
      </c>
      <c r="BK75" s="46">
        <v>0</v>
      </c>
      <c r="BL75" s="46">
        <v>0</v>
      </c>
      <c r="BM75" s="46">
        <v>0</v>
      </c>
    </row>
    <row r="76" spans="1:65" x14ac:dyDescent="0.2">
      <c r="A76" s="1">
        <v>15</v>
      </c>
      <c r="B76" s="1" t="s">
        <v>60</v>
      </c>
      <c r="C76" s="1" t="s">
        <v>117</v>
      </c>
      <c r="D76" s="1">
        <v>15</v>
      </c>
      <c r="E76" s="37" t="s">
        <v>29</v>
      </c>
      <c r="F76" s="38" t="s">
        <v>30</v>
      </c>
      <c r="G76" s="39">
        <v>5.9005010619505311</v>
      </c>
      <c r="H76" s="39">
        <v>6.0326722857382231</v>
      </c>
      <c r="I76" s="39">
        <v>7.3005515285566078</v>
      </c>
      <c r="J76" s="40">
        <v>0.21016875818296391</v>
      </c>
      <c r="K76" s="39"/>
      <c r="L76" s="41">
        <v>7.3005515285566078</v>
      </c>
      <c r="M76" s="42">
        <v>7.5027107659119299</v>
      </c>
      <c r="N76" s="42">
        <v>7.710467985431781</v>
      </c>
      <c r="O76" s="43">
        <v>7.9239782005833863</v>
      </c>
      <c r="P76" s="41">
        <v>8.9822349523154834</v>
      </c>
      <c r="Q76" s="42">
        <v>9.2309616081857442</v>
      </c>
      <c r="R76" s="42">
        <v>9.486575742469654</v>
      </c>
      <c r="S76" s="43">
        <v>9.7492680760159036</v>
      </c>
      <c r="T76" s="41">
        <v>11.35782628335375</v>
      </c>
      <c r="U76" s="42">
        <v>11.672335329756027</v>
      </c>
      <c r="V76" s="42">
        <v>11.995553431729423</v>
      </c>
      <c r="W76" s="43">
        <v>12.327721751332104</v>
      </c>
      <c r="X76" s="44">
        <v>6.03</v>
      </c>
      <c r="Y76" s="41">
        <v>7.3005515285566078</v>
      </c>
      <c r="Z76" s="42">
        <v>7.5027107659119299</v>
      </c>
      <c r="AA76" s="42">
        <v>7.710467985431781</v>
      </c>
      <c r="AB76" s="43">
        <v>7.9239782005833863</v>
      </c>
      <c r="AC76" s="41">
        <v>8.9822349523154834</v>
      </c>
      <c r="AD76" s="42">
        <v>9.2309616081857442</v>
      </c>
      <c r="AE76" s="42">
        <v>9.486575742469654</v>
      </c>
      <c r="AF76" s="43">
        <v>9.7492680760159036</v>
      </c>
      <c r="AG76" s="41">
        <v>11.35782628335375</v>
      </c>
      <c r="AH76" s="42">
        <v>11.672335329756027</v>
      </c>
      <c r="AI76" s="42">
        <v>11.995553431729423</v>
      </c>
      <c r="AJ76" s="43">
        <v>12.327721751332104</v>
      </c>
      <c r="AK76" s="42"/>
      <c r="AM76" s="42"/>
      <c r="AN76" s="42"/>
      <c r="AO76" s="41">
        <v>5.5211096251517597</v>
      </c>
      <c r="AP76" s="42">
        <v>5.6447824807551576</v>
      </c>
      <c r="AQ76" s="42">
        <v>5.7712256083240741</v>
      </c>
      <c r="AR76" s="43">
        <v>5.9005010619505311</v>
      </c>
      <c r="AS76" s="42">
        <v>6.0326722857382231</v>
      </c>
      <c r="AT76" s="41"/>
      <c r="AU76" s="42"/>
      <c r="AV76" s="42">
        <v>15.87</v>
      </c>
      <c r="AW76" s="42">
        <v>5.9</v>
      </c>
      <c r="AX76" s="42">
        <v>6.03</v>
      </c>
      <c r="AY76" s="36">
        <v>-1.7794419034048481</v>
      </c>
      <c r="AZ76" s="36">
        <v>-1.8579282851567722</v>
      </c>
      <c r="BA76" s="36">
        <v>-1.939242377107707</v>
      </c>
      <c r="BB76" s="45">
        <v>-2.0234771386328552</v>
      </c>
      <c r="BC76" s="42"/>
      <c r="BD76" s="36">
        <v>-7.3005515285566078</v>
      </c>
      <c r="BE76" s="36">
        <v>-7.5027107659119299</v>
      </c>
      <c r="BF76" s="36">
        <v>8.1595320145682173</v>
      </c>
      <c r="BG76" s="36">
        <v>-2.023978200583386</v>
      </c>
      <c r="BI76" s="46">
        <v>15.87</v>
      </c>
      <c r="BJ76" s="46">
        <v>15.87</v>
      </c>
      <c r="BK76" s="46">
        <v>0</v>
      </c>
      <c r="BL76" s="46">
        <v>9.9699999999999989</v>
      </c>
      <c r="BM76" s="46">
        <v>9.84</v>
      </c>
    </row>
    <row r="77" spans="1:65" x14ac:dyDescent="0.2">
      <c r="A77" s="1">
        <v>15</v>
      </c>
      <c r="B77" s="1" t="s">
        <v>60</v>
      </c>
      <c r="C77" s="1" t="s">
        <v>117</v>
      </c>
      <c r="D77" s="1">
        <v>15</v>
      </c>
      <c r="E77" s="37" t="s">
        <v>31</v>
      </c>
      <c r="F77" s="38"/>
      <c r="G77" s="39">
        <v>0.68449694969403085</v>
      </c>
      <c r="H77" s="39">
        <v>0.69982968136717716</v>
      </c>
      <c r="I77" s="39">
        <v>0.60140088961148452</v>
      </c>
      <c r="J77" s="40">
        <v>-0.14064678074728634</v>
      </c>
      <c r="K77" s="39"/>
      <c r="L77" s="41">
        <v>0.60140088961148452</v>
      </c>
      <c r="M77" s="42">
        <v>0.61805425404745973</v>
      </c>
      <c r="N77" s="42">
        <v>0.63516876603380956</v>
      </c>
      <c r="O77" s="43">
        <v>0.65275719518618924</v>
      </c>
      <c r="P77" s="41">
        <v>0.72695806961942022</v>
      </c>
      <c r="Q77" s="42">
        <v>0.74708823216518272</v>
      </c>
      <c r="R77" s="42">
        <v>0.76777581811822759</v>
      </c>
      <c r="S77" s="43">
        <v>0.78903626306454622</v>
      </c>
      <c r="T77" s="41">
        <v>0.87719606289868546</v>
      </c>
      <c r="U77" s="42">
        <v>0.90148645882193013</v>
      </c>
      <c r="V77" s="42">
        <v>0.92644947898400021</v>
      </c>
      <c r="W77" s="43">
        <v>0.9521037489918267</v>
      </c>
      <c r="X77" s="44">
        <v>0.7</v>
      </c>
      <c r="Y77" s="41">
        <v>0.60140088961148452</v>
      </c>
      <c r="Z77" s="42">
        <v>0.61805425404745973</v>
      </c>
      <c r="AA77" s="42">
        <v>0.63516876603380956</v>
      </c>
      <c r="AB77" s="43">
        <v>0.65275719518618924</v>
      </c>
      <c r="AC77" s="41">
        <v>0.72695806961942022</v>
      </c>
      <c r="AD77" s="42">
        <v>0.74708823216518272</v>
      </c>
      <c r="AE77" s="42">
        <v>0.76777581811822759</v>
      </c>
      <c r="AF77" s="43">
        <v>0.78903626306454622</v>
      </c>
      <c r="AG77" s="41">
        <v>0.87719606289868546</v>
      </c>
      <c r="AH77" s="42">
        <v>0.90148645882193013</v>
      </c>
      <c r="AI77" s="42">
        <v>0.92644947898400021</v>
      </c>
      <c r="AJ77" s="43">
        <v>0.9521037489918267</v>
      </c>
      <c r="AK77" s="42"/>
      <c r="AL77" s="47">
        <v>0.61956089823002891</v>
      </c>
      <c r="AM77" s="42"/>
      <c r="AN77" s="42"/>
      <c r="AO77" s="41">
        <v>0.640485046551868</v>
      </c>
      <c r="AP77" s="42">
        <v>0.65483191159462983</v>
      </c>
      <c r="AQ77" s="42">
        <v>0.66950014641434941</v>
      </c>
      <c r="AR77" s="43">
        <v>0.68449694969403085</v>
      </c>
      <c r="AS77" s="42">
        <v>0.69982968136717716</v>
      </c>
      <c r="AT77" s="41"/>
      <c r="AU77" s="42"/>
      <c r="AV77" s="42">
        <v>0.61672803840000001</v>
      </c>
      <c r="AW77" s="42">
        <v>0.63</v>
      </c>
      <c r="AX77" s="42">
        <v>0.7</v>
      </c>
      <c r="AY77" s="36">
        <v>3.9084156940383474E-2</v>
      </c>
      <c r="AZ77" s="36">
        <v>3.6777657547170106E-2</v>
      </c>
      <c r="BA77" s="36">
        <v>3.4331380380539844E-2</v>
      </c>
      <c r="BB77" s="45">
        <v>3.1739754507841611E-2</v>
      </c>
      <c r="BC77" s="42"/>
      <c r="BD77" s="36">
        <v>-0.60140088961148452</v>
      </c>
      <c r="BE77" s="36">
        <v>-0.61805425404745973</v>
      </c>
      <c r="BF77" s="36">
        <v>-1.844072763380955E-2</v>
      </c>
      <c r="BG77" s="36">
        <v>-2.2757195186189239E-2</v>
      </c>
      <c r="BI77" s="46">
        <v>0.60321599999999997</v>
      </c>
      <c r="BJ77" s="46">
        <v>0.61672803840000001</v>
      </c>
      <c r="BK77" s="46">
        <v>1.3814708060159941E-2</v>
      </c>
      <c r="BL77" s="46">
        <v>1.4666903980867563E-2</v>
      </c>
      <c r="BM77" s="46">
        <v>-4.0892557369961002E-2</v>
      </c>
    </row>
    <row r="78" spans="1:65" x14ac:dyDescent="0.2">
      <c r="A78" s="1">
        <v>16</v>
      </c>
      <c r="C78" s="1" t="s">
        <v>118</v>
      </c>
      <c r="E78" s="60" t="s">
        <v>61</v>
      </c>
      <c r="F78" s="38"/>
      <c r="G78" s="39"/>
      <c r="H78" s="39"/>
      <c r="I78" s="39"/>
      <c r="J78" s="40"/>
      <c r="K78" s="39"/>
      <c r="L78" s="41"/>
      <c r="M78" s="42"/>
      <c r="N78" s="42"/>
      <c r="O78" s="43"/>
      <c r="P78" s="41"/>
      <c r="Q78" s="42"/>
      <c r="R78" s="42"/>
      <c r="S78" s="43"/>
      <c r="T78" s="41"/>
      <c r="U78" s="42"/>
      <c r="V78" s="42"/>
      <c r="W78" s="43"/>
      <c r="X78" s="44"/>
      <c r="Y78" s="41"/>
      <c r="Z78" s="42"/>
      <c r="AA78" s="42"/>
      <c r="AB78" s="43"/>
      <c r="AC78" s="41"/>
      <c r="AD78" s="42"/>
      <c r="AE78" s="42"/>
      <c r="AF78" s="43"/>
      <c r="AG78" s="41"/>
      <c r="AH78" s="42"/>
      <c r="AI78" s="42"/>
      <c r="AJ78" s="43"/>
      <c r="AK78" s="42"/>
      <c r="AL78" s="47"/>
      <c r="AM78" s="42"/>
      <c r="AN78" s="42"/>
      <c r="AO78" s="41"/>
      <c r="AP78" s="42"/>
      <c r="AQ78" s="42"/>
      <c r="AR78" s="43"/>
      <c r="AS78" s="42"/>
      <c r="AT78" s="41"/>
      <c r="AU78" s="42"/>
      <c r="AV78" s="42"/>
      <c r="AW78" s="42"/>
      <c r="AX78" s="42"/>
      <c r="AY78" s="36"/>
      <c r="AZ78" s="36"/>
      <c r="BA78" s="36"/>
      <c r="BB78" s="45"/>
      <c r="BC78" s="42"/>
      <c r="BD78" s="36"/>
      <c r="BE78" s="36"/>
      <c r="BF78" s="36"/>
      <c r="BG78" s="36"/>
      <c r="BI78" s="46">
        <v>0</v>
      </c>
      <c r="BJ78" s="46">
        <v>0</v>
      </c>
      <c r="BK78" s="46">
        <v>0</v>
      </c>
      <c r="BL78" s="46">
        <v>0</v>
      </c>
      <c r="BM78" s="46">
        <v>0</v>
      </c>
    </row>
    <row r="79" spans="1:65" x14ac:dyDescent="0.2">
      <c r="A79" s="1">
        <v>16</v>
      </c>
      <c r="B79" s="1" t="s">
        <v>61</v>
      </c>
      <c r="C79" s="1" t="s">
        <v>118</v>
      </c>
      <c r="E79" s="61" t="s">
        <v>29</v>
      </c>
      <c r="F79" s="58" t="s">
        <v>45</v>
      </c>
      <c r="G79" s="39">
        <v>49.734020042847803</v>
      </c>
      <c r="H79" s="39">
        <v>50.848062091807591</v>
      </c>
      <c r="I79" s="39">
        <v>88.060807093809018</v>
      </c>
      <c r="J79" s="40">
        <v>0.73184195171121325</v>
      </c>
      <c r="K79" s="39"/>
      <c r="L79" s="41">
        <v>88.060807093809018</v>
      </c>
      <c r="M79" s="41">
        <v>90.499294861937713</v>
      </c>
      <c r="N79" s="41">
        <v>93.005306682951584</v>
      </c>
      <c r="O79" s="41">
        <v>95.580712362300375</v>
      </c>
      <c r="P79" s="41">
        <v>109.96519293104329</v>
      </c>
      <c r="Q79" s="41">
        <v>113.01023404219967</v>
      </c>
      <c r="R79" s="41">
        <v>116.13959524702832</v>
      </c>
      <c r="S79" s="41">
        <v>119.35561144937365</v>
      </c>
      <c r="T79" s="41">
        <v>142.70707205848134</v>
      </c>
      <c r="U79" s="41">
        <v>146.65876704203242</v>
      </c>
      <c r="V79" s="41">
        <v>150.71988823002997</v>
      </c>
      <c r="W79" s="41">
        <v>154.89346573847968</v>
      </c>
      <c r="X79" s="44">
        <v>41.73</v>
      </c>
      <c r="Y79" s="41">
        <v>45.425543515012414</v>
      </c>
      <c r="Z79" s="42">
        <v>49.293755179350271</v>
      </c>
      <c r="AA79" s="42">
        <v>53.34136398271918</v>
      </c>
      <c r="AB79" s="43">
        <v>57.575339179087969</v>
      </c>
      <c r="AC79" s="41">
        <v>62.00289843326712</v>
      </c>
      <c r="AD79" s="42">
        <v>66.631516234428361</v>
      </c>
      <c r="AE79" s="42">
        <v>71.468932585102323</v>
      </c>
      <c r="AF79" s="43">
        <v>76.523161974459398</v>
      </c>
      <c r="AG79" s="41">
        <v>81.802502644955268</v>
      </c>
      <c r="AH79" s="42">
        <v>87.315546161707701</v>
      </c>
      <c r="AI79" s="42">
        <v>93.071187294264732</v>
      </c>
      <c r="AJ79" s="43">
        <v>99.078634220727508</v>
      </c>
      <c r="AK79" s="42"/>
      <c r="AL79" s="47"/>
      <c r="AM79" s="42"/>
      <c r="AN79" s="42"/>
      <c r="AO79" s="41">
        <v>46.536213428845159</v>
      </c>
      <c r="AP79" s="42">
        <v>47.578624609651285</v>
      </c>
      <c r="AQ79" s="42">
        <v>48.644385800907479</v>
      </c>
      <c r="AR79" s="43">
        <v>49.734020042847803</v>
      </c>
      <c r="AS79" s="42">
        <v>50.848062091807591</v>
      </c>
      <c r="AT79" s="41"/>
      <c r="AU79" s="42"/>
      <c r="AV79" s="42">
        <v>35.054938828799997</v>
      </c>
      <c r="AW79" s="42">
        <v>38.33</v>
      </c>
      <c r="AX79" s="42">
        <v>41.73</v>
      </c>
      <c r="AY79" s="36">
        <v>-41.524593664963859</v>
      </c>
      <c r="AZ79" s="36">
        <v>-42.920670252286428</v>
      </c>
      <c r="BA79" s="36">
        <v>-44.360920882044105</v>
      </c>
      <c r="BB79" s="45">
        <v>-45.846692319452572</v>
      </c>
      <c r="BC79" s="42"/>
      <c r="BD79" s="36">
        <v>-45.425543515012414</v>
      </c>
      <c r="BE79" s="36">
        <v>-49.293755179350271</v>
      </c>
      <c r="BF79" s="36">
        <v>-18.286425153919183</v>
      </c>
      <c r="BG79" s="36">
        <v>-19.245339179087971</v>
      </c>
      <c r="BI79" s="46">
        <v>31.906911999999998</v>
      </c>
      <c r="BJ79" s="46">
        <v>35.054938828799997</v>
      </c>
      <c r="BK79" s="46">
        <v>3.2730488185651154</v>
      </c>
      <c r="BL79" s="46">
        <v>3.4000798868952131</v>
      </c>
      <c r="BM79" s="46">
        <v>3.535354407674312</v>
      </c>
    </row>
    <row r="80" spans="1:65" x14ac:dyDescent="0.2">
      <c r="A80" s="1">
        <v>16</v>
      </c>
      <c r="B80" s="1" t="s">
        <v>61</v>
      </c>
      <c r="C80" s="1" t="s">
        <v>118</v>
      </c>
      <c r="E80" s="37" t="s">
        <v>31</v>
      </c>
      <c r="F80" s="38"/>
      <c r="G80" s="39">
        <v>0.89846076291068111</v>
      </c>
      <c r="H80" s="39">
        <v>0.91858628399988029</v>
      </c>
      <c r="I80" s="39">
        <v>1.9914192509582884</v>
      </c>
      <c r="J80" s="40">
        <v>1.1679174680106021</v>
      </c>
      <c r="K80" s="39"/>
      <c r="L80" s="41">
        <v>1.9914192509582884</v>
      </c>
      <c r="M80" s="41">
        <v>2.0465635500504455</v>
      </c>
      <c r="N80" s="41">
        <v>2.1032348473981948</v>
      </c>
      <c r="O80" s="41">
        <v>2.1614754270401582</v>
      </c>
      <c r="P80" s="41">
        <v>2.4073626421537897</v>
      </c>
      <c r="Q80" s="41">
        <v>2.4740248106039213</v>
      </c>
      <c r="R80" s="41">
        <v>2.5425329181014806</v>
      </c>
      <c r="S80" s="41">
        <v>2.6129380804599225</v>
      </c>
      <c r="T80" s="41">
        <v>2.9050138447264024</v>
      </c>
      <c r="U80" s="41">
        <v>2.9854564497897833</v>
      </c>
      <c r="V80" s="41">
        <v>3.0681265873384667</v>
      </c>
      <c r="W80" s="41">
        <v>3.1530859398722826</v>
      </c>
      <c r="X80" s="44">
        <v>0.9</v>
      </c>
      <c r="Y80" s="41">
        <v>0.92492185869904653</v>
      </c>
      <c r="Z80" s="42">
        <v>0.95053382744366155</v>
      </c>
      <c r="AA80" s="42">
        <v>0.97685501603945712</v>
      </c>
      <c r="AB80" s="43">
        <v>1.0039050634607809</v>
      </c>
      <c r="AC80" s="41">
        <v>1.0317041525039197</v>
      </c>
      <c r="AD80" s="42">
        <v>1.060273024846055</v>
      </c>
      <c r="AE80" s="42">
        <v>1.0896329965211935</v>
      </c>
      <c r="AF80" s="43">
        <v>1.1198059738246535</v>
      </c>
      <c r="AG80" s="41">
        <v>1.1508144696579901</v>
      </c>
      <c r="AH80" s="42">
        <v>1.1826816203264758</v>
      </c>
      <c r="AI80" s="42">
        <v>1.2154312028017384</v>
      </c>
      <c r="AJ80" s="43">
        <v>1.2490876524624444</v>
      </c>
      <c r="AK80" s="42"/>
      <c r="AL80" s="47">
        <v>0.63509174621372388</v>
      </c>
      <c r="AM80" s="42"/>
      <c r="AN80" s="42"/>
      <c r="AO80" s="41">
        <v>0.84069137753659839</v>
      </c>
      <c r="AP80" s="42">
        <v>0.85952286439341818</v>
      </c>
      <c r="AQ80" s="42">
        <v>0.87877617655583062</v>
      </c>
      <c r="AR80" s="43">
        <v>0.89846076291068111</v>
      </c>
      <c r="AS80" s="42">
        <v>0.91858628399988029</v>
      </c>
      <c r="AT80" s="41"/>
      <c r="AU80" s="42"/>
      <c r="AV80" s="42">
        <v>0.8595228643934173</v>
      </c>
      <c r="AW80" s="42">
        <v>0.88</v>
      </c>
      <c r="AX80" s="42">
        <v>0.9</v>
      </c>
      <c r="AY80" s="36">
        <v>-1.1507278734216899</v>
      </c>
      <c r="AZ80" s="36">
        <v>-1.1870406856570273</v>
      </c>
      <c r="BA80" s="36">
        <v>-1.2244586708423641</v>
      </c>
      <c r="BB80" s="45">
        <v>-1.263014664129477</v>
      </c>
      <c r="BC80" s="42"/>
      <c r="BD80" s="36">
        <v>-0.92492185869904653</v>
      </c>
      <c r="BE80" s="36">
        <v>-0.95053382744366155</v>
      </c>
      <c r="BF80" s="36">
        <v>-0.11733215164603983</v>
      </c>
      <c r="BG80" s="36">
        <v>-0.1239050634607809</v>
      </c>
      <c r="BI80" s="46">
        <v>0.84069137753659839</v>
      </c>
      <c r="BJ80" s="46">
        <v>0.8595228643934173</v>
      </c>
      <c r="BK80" s="46">
        <v>1.9253312162413327E-2</v>
      </c>
      <c r="BL80" s="46">
        <v>1.8460762910679884E-2</v>
      </c>
      <c r="BM80" s="46">
        <v>1.8586283999880271E-2</v>
      </c>
    </row>
    <row r="81" spans="1:65" x14ac:dyDescent="0.2">
      <c r="A81" s="1">
        <v>16</v>
      </c>
      <c r="C81" s="1" t="s">
        <v>118</v>
      </c>
      <c r="E81" s="59" t="s">
        <v>62</v>
      </c>
      <c r="F81" s="38"/>
      <c r="G81" s="39"/>
      <c r="H81" s="39"/>
      <c r="I81" s="39"/>
      <c r="J81" s="40"/>
      <c r="K81" s="39"/>
      <c r="L81" s="41"/>
      <c r="M81" s="42"/>
      <c r="N81" s="42"/>
      <c r="O81" s="43"/>
      <c r="P81" s="41"/>
      <c r="Q81" s="42"/>
      <c r="R81" s="42"/>
      <c r="S81" s="43"/>
      <c r="T81" s="41"/>
      <c r="U81" s="42"/>
      <c r="V81" s="42"/>
      <c r="W81" s="43"/>
      <c r="X81" s="44"/>
      <c r="Y81" s="41"/>
      <c r="Z81" s="42"/>
      <c r="AA81" s="42"/>
      <c r="AB81" s="43"/>
      <c r="AC81" s="41"/>
      <c r="AD81" s="42"/>
      <c r="AE81" s="42"/>
      <c r="AF81" s="43"/>
      <c r="AG81" s="41"/>
      <c r="AH81" s="42"/>
      <c r="AI81" s="42"/>
      <c r="AJ81" s="43"/>
      <c r="AK81" s="42"/>
      <c r="AL81" s="47"/>
      <c r="AM81" s="42"/>
      <c r="AN81" s="42"/>
      <c r="AO81" s="41"/>
      <c r="AP81" s="42"/>
      <c r="AQ81" s="42"/>
      <c r="AR81" s="43"/>
      <c r="AS81" s="42"/>
      <c r="AT81" s="41"/>
      <c r="AU81" s="42"/>
      <c r="AV81" s="42"/>
      <c r="AW81" s="42"/>
      <c r="AX81" s="42"/>
      <c r="AY81" s="36"/>
      <c r="AZ81" s="36"/>
      <c r="BA81" s="36"/>
      <c r="BB81" s="45"/>
      <c r="BC81" s="42"/>
      <c r="BD81" s="36"/>
      <c r="BE81" s="36"/>
      <c r="BF81" s="36"/>
      <c r="BG81" s="36"/>
      <c r="BI81" s="46">
        <v>0</v>
      </c>
      <c r="BJ81" s="46">
        <v>0</v>
      </c>
      <c r="BK81" s="46">
        <v>0</v>
      </c>
      <c r="BL81" s="46">
        <v>0</v>
      </c>
      <c r="BM81" s="46">
        <v>0</v>
      </c>
    </row>
    <row r="82" spans="1:65" x14ac:dyDescent="0.2">
      <c r="A82" s="1">
        <v>16</v>
      </c>
      <c r="B82" s="1" t="s">
        <v>62</v>
      </c>
      <c r="C82" s="1" t="s">
        <v>118</v>
      </c>
      <c r="E82" s="37" t="s">
        <v>29</v>
      </c>
      <c r="F82" s="38" t="s">
        <v>30</v>
      </c>
      <c r="G82" s="39">
        <v>7.092424601243196</v>
      </c>
      <c r="H82" s="39">
        <v>7.2512949123110433</v>
      </c>
      <c r="I82" s="39">
        <v>13.082692398453334</v>
      </c>
      <c r="J82" s="40">
        <v>0.80418705302440663</v>
      </c>
      <c r="K82" s="39"/>
      <c r="L82" s="41">
        <v>13.082692398453334</v>
      </c>
      <c r="M82" s="41">
        <v>13.444964633294813</v>
      </c>
      <c r="N82" s="41">
        <v>13.817268531966635</v>
      </c>
      <c r="O82" s="41">
        <v>14.199881880811571</v>
      </c>
      <c r="P82" s="41">
        <v>16.166089309842892</v>
      </c>
      <c r="Q82" s="41">
        <v>16.613743747060735</v>
      </c>
      <c r="R82" s="41">
        <v>17.073794162756734</v>
      </c>
      <c r="S82" s="41">
        <v>17.546583813402084</v>
      </c>
      <c r="T82" s="41">
        <v>20.48131861682981</v>
      </c>
      <c r="U82" s="41">
        <v>21.04846587076177</v>
      </c>
      <c r="V82" s="41">
        <v>21.631317973276005</v>
      </c>
      <c r="W82" s="41">
        <v>22.230309806613903</v>
      </c>
      <c r="X82" s="44">
        <v>7.09</v>
      </c>
      <c r="Y82" s="41">
        <v>9.82632886464026</v>
      </c>
      <c r="Z82" s="42">
        <v>12.708764309740809</v>
      </c>
      <c r="AA82" s="42">
        <v>13.817268531966635</v>
      </c>
      <c r="AB82" s="43">
        <v>14.199881880811571</v>
      </c>
      <c r="AC82" s="41">
        <v>16.166089309842892</v>
      </c>
      <c r="AD82" s="42">
        <v>16.613743747060735</v>
      </c>
      <c r="AE82" s="42">
        <v>17.073794162756734</v>
      </c>
      <c r="AF82" s="43">
        <v>17.546583813402084</v>
      </c>
      <c r="AG82" s="41">
        <v>20.48131861682981</v>
      </c>
      <c r="AH82" s="42">
        <v>21.04846587076177</v>
      </c>
      <c r="AI82" s="42">
        <v>21.631317973276005</v>
      </c>
      <c r="AJ82" s="43">
        <v>22.230309806613903</v>
      </c>
      <c r="AK82" s="42"/>
      <c r="AL82" s="47"/>
      <c r="AM82" s="42"/>
      <c r="AN82" s="42"/>
      <c r="AO82" s="41">
        <v>6.6363946587685954</v>
      </c>
      <c r="AP82" s="42">
        <v>6.7850498991250117</v>
      </c>
      <c r="AQ82" s="42">
        <v>6.937035016865412</v>
      </c>
      <c r="AR82" s="43">
        <v>7.092424601243196</v>
      </c>
      <c r="AS82" s="42">
        <v>7.2512949123110433</v>
      </c>
      <c r="AT82" s="41"/>
      <c r="AU82" s="42"/>
      <c r="AV82" s="42">
        <v>6.7850498991250117</v>
      </c>
      <c r="AW82" s="42">
        <v>6.94</v>
      </c>
      <c r="AX82" s="42">
        <v>7.09</v>
      </c>
      <c r="AY82" s="36">
        <v>-6.4462977396847387</v>
      </c>
      <c r="AZ82" s="36">
        <v>-6.6599147341698011</v>
      </c>
      <c r="BA82" s="36">
        <v>-6.8802335151012226</v>
      </c>
      <c r="BB82" s="45">
        <v>-7.1074572795683748</v>
      </c>
      <c r="BC82" s="42"/>
      <c r="BD82" s="36">
        <v>-9.82632886464026</v>
      </c>
      <c r="BE82" s="36">
        <v>-12.708764309740809</v>
      </c>
      <c r="BF82" s="36">
        <v>-7.032218632841623</v>
      </c>
      <c r="BG82" s="36">
        <v>-7.2598818808115704</v>
      </c>
      <c r="BI82" s="46">
        <v>6.6363946587685954</v>
      </c>
      <c r="BJ82" s="46">
        <v>6.7850498991250117</v>
      </c>
      <c r="BK82" s="46">
        <v>0.15198511774040036</v>
      </c>
      <c r="BL82" s="46">
        <v>0.15242460124319557</v>
      </c>
      <c r="BM82" s="46">
        <v>0.16129491231104343</v>
      </c>
    </row>
    <row r="83" spans="1:65" x14ac:dyDescent="0.2">
      <c r="A83" s="1">
        <v>16</v>
      </c>
      <c r="B83" s="1" t="s">
        <v>62</v>
      </c>
      <c r="C83" s="1" t="s">
        <v>118</v>
      </c>
      <c r="E83" s="37" t="s">
        <v>31</v>
      </c>
      <c r="F83" s="38"/>
      <c r="G83" s="39">
        <v>0.89846076291068111</v>
      </c>
      <c r="H83" s="39">
        <v>0.91858628399988029</v>
      </c>
      <c r="I83" s="39">
        <v>1.9914192509582884</v>
      </c>
      <c r="J83" s="40">
        <v>1.1679174680106021</v>
      </c>
      <c r="K83" s="39"/>
      <c r="L83" s="41">
        <v>1.9914192509582884</v>
      </c>
      <c r="M83" s="41">
        <v>2.0465635500504455</v>
      </c>
      <c r="N83" s="41">
        <v>2.1032348473981948</v>
      </c>
      <c r="O83" s="41">
        <v>2.1614754270401582</v>
      </c>
      <c r="P83" s="41">
        <v>2.4073626421537897</v>
      </c>
      <c r="Q83" s="41">
        <v>2.4740248106039213</v>
      </c>
      <c r="R83" s="41">
        <v>2.5425329181014806</v>
      </c>
      <c r="S83" s="41">
        <v>2.6129380804599225</v>
      </c>
      <c r="T83" s="41">
        <v>2.9050138447264024</v>
      </c>
      <c r="U83" s="41">
        <v>2.9854564497897833</v>
      </c>
      <c r="V83" s="41">
        <v>3.0681265873384667</v>
      </c>
      <c r="W83" s="41">
        <v>3.1530859398722826</v>
      </c>
      <c r="X83" s="44">
        <v>0.9</v>
      </c>
      <c r="Y83" s="41">
        <v>0.92492185869904564</v>
      </c>
      <c r="Z83" s="42">
        <v>0.95053382744366421</v>
      </c>
      <c r="AA83" s="42">
        <v>2.1032348473981948</v>
      </c>
      <c r="AB83" s="43">
        <v>2.1614754270401582</v>
      </c>
      <c r="AC83" s="41">
        <v>2.4073626421537897</v>
      </c>
      <c r="AD83" s="42">
        <v>2.4740248106039213</v>
      </c>
      <c r="AE83" s="42">
        <v>2.5425329181014806</v>
      </c>
      <c r="AF83" s="43">
        <v>2.6129380804599225</v>
      </c>
      <c r="AG83" s="41">
        <v>2.9050138447264024</v>
      </c>
      <c r="AH83" s="42">
        <v>2.9854564497897833</v>
      </c>
      <c r="AI83" s="42">
        <v>3.0681265873384667</v>
      </c>
      <c r="AJ83" s="43">
        <v>3.1530859398722826</v>
      </c>
      <c r="AK83" s="42"/>
      <c r="AL83" s="47">
        <v>0.63509174621372388</v>
      </c>
      <c r="AM83" s="42"/>
      <c r="AN83" s="42"/>
      <c r="AO83" s="41">
        <v>0.84069137753659839</v>
      </c>
      <c r="AP83" s="42">
        <v>0.85952286439341818</v>
      </c>
      <c r="AQ83" s="42">
        <v>0.87877617655583062</v>
      </c>
      <c r="AR83" s="43">
        <v>0.89846076291068111</v>
      </c>
      <c r="AS83" s="42">
        <v>0.91858628399988029</v>
      </c>
      <c r="AT83" s="41"/>
      <c r="AU83" s="42"/>
      <c r="AV83" s="42">
        <v>0.85952286439341818</v>
      </c>
      <c r="AW83" s="42">
        <v>0.88</v>
      </c>
      <c r="AX83" s="42">
        <v>0.9</v>
      </c>
      <c r="AY83" s="36">
        <v>-1.1507278734216899</v>
      </c>
      <c r="AZ83" s="36">
        <v>-1.1870406856570273</v>
      </c>
      <c r="BA83" s="36">
        <v>-1.2244586708423641</v>
      </c>
      <c r="BB83" s="45">
        <v>-1.263014664129477</v>
      </c>
      <c r="BC83" s="42"/>
      <c r="BD83" s="36">
        <v>-0.92492185869904564</v>
      </c>
      <c r="BE83" s="36">
        <v>-0.95053382744366421</v>
      </c>
      <c r="BF83" s="36">
        <v>-1.2437119830047765</v>
      </c>
      <c r="BG83" s="36">
        <v>-1.2814754270401583</v>
      </c>
      <c r="BI83" s="46">
        <v>0.84069137753659839</v>
      </c>
      <c r="BJ83" s="46">
        <v>0.85952286439341818</v>
      </c>
      <c r="BK83" s="46">
        <v>1.9253312162412439E-2</v>
      </c>
      <c r="BL83" s="46">
        <v>1.8460762910681106E-2</v>
      </c>
      <c r="BM83" s="46">
        <v>1.8586283999880271E-2</v>
      </c>
    </row>
    <row r="84" spans="1:65" x14ac:dyDescent="0.2">
      <c r="A84" s="1">
        <v>16</v>
      </c>
      <c r="C84" s="1" t="s">
        <v>118</v>
      </c>
      <c r="E84" s="59" t="s">
        <v>63</v>
      </c>
      <c r="F84" s="38"/>
      <c r="G84" s="39"/>
      <c r="H84" s="39"/>
      <c r="I84" s="39"/>
      <c r="J84" s="40"/>
      <c r="K84" s="39"/>
      <c r="L84" s="41"/>
      <c r="M84" s="42"/>
      <c r="N84" s="42"/>
      <c r="O84" s="43"/>
      <c r="P84" s="41"/>
      <c r="Q84" s="42"/>
      <c r="R84" s="42"/>
      <c r="S84" s="43"/>
      <c r="T84" s="41"/>
      <c r="U84" s="42"/>
      <c r="V84" s="42"/>
      <c r="W84" s="43"/>
      <c r="X84" s="44"/>
      <c r="Y84" s="41"/>
      <c r="Z84" s="42"/>
      <c r="AA84" s="42"/>
      <c r="AB84" s="43"/>
      <c r="AC84" s="41"/>
      <c r="AD84" s="42"/>
      <c r="AE84" s="42"/>
      <c r="AF84" s="43"/>
      <c r="AG84" s="41"/>
      <c r="AH84" s="42"/>
      <c r="AI84" s="42"/>
      <c r="AJ84" s="43"/>
      <c r="AK84" s="42"/>
      <c r="AL84" s="47"/>
      <c r="AM84" s="42"/>
      <c r="AN84" s="42"/>
      <c r="AO84" s="41"/>
      <c r="AP84" s="42"/>
      <c r="AQ84" s="42"/>
      <c r="AR84" s="43"/>
      <c r="AS84" s="42"/>
      <c r="AT84" s="41"/>
      <c r="AU84" s="42"/>
      <c r="AV84" s="42"/>
      <c r="AW84" s="42"/>
      <c r="AX84" s="42"/>
      <c r="AY84" s="36"/>
      <c r="AZ84" s="36"/>
      <c r="BA84" s="36"/>
      <c r="BB84" s="45"/>
      <c r="BC84" s="42"/>
      <c r="BD84" s="36"/>
      <c r="BE84" s="36"/>
      <c r="BF84" s="36"/>
      <c r="BG84" s="36"/>
      <c r="BI84" s="46">
        <v>0</v>
      </c>
      <c r="BJ84" s="46">
        <v>0</v>
      </c>
      <c r="BK84" s="46">
        <v>0</v>
      </c>
      <c r="BL84" s="46">
        <v>0</v>
      </c>
      <c r="BM84" s="46">
        <v>0</v>
      </c>
    </row>
    <row r="85" spans="1:65" x14ac:dyDescent="0.2">
      <c r="A85" s="1">
        <v>16</v>
      </c>
      <c r="B85" s="1" t="s">
        <v>63</v>
      </c>
      <c r="C85" s="1" t="s">
        <v>118</v>
      </c>
      <c r="E85" s="37" t="s">
        <v>29</v>
      </c>
      <c r="F85" s="58" t="s">
        <v>45</v>
      </c>
      <c r="G85" s="39">
        <v>49.734020042847803</v>
      </c>
      <c r="H85" s="39">
        <v>50.848062091807591</v>
      </c>
      <c r="I85" s="39">
        <v>88.060807093809018</v>
      </c>
      <c r="J85" s="40">
        <v>0.73184195171121325</v>
      </c>
      <c r="K85" s="39"/>
      <c r="L85" s="41">
        <v>88.060807093809018</v>
      </c>
      <c r="M85" s="41">
        <v>90.499294861937713</v>
      </c>
      <c r="N85" s="41">
        <v>93.005306682951584</v>
      </c>
      <c r="O85" s="41">
        <v>95.580712362300375</v>
      </c>
      <c r="P85" s="41">
        <v>109.96519293104329</v>
      </c>
      <c r="Q85" s="41">
        <v>113.01023404219967</v>
      </c>
      <c r="R85" s="41">
        <v>116.13959524702832</v>
      </c>
      <c r="S85" s="41">
        <v>119.35561144937365</v>
      </c>
      <c r="T85" s="41">
        <v>142.70707205848134</v>
      </c>
      <c r="U85" s="41">
        <v>146.65876704203242</v>
      </c>
      <c r="V85" s="41">
        <v>150.71988823002997</v>
      </c>
      <c r="W85" s="41">
        <v>154.89346573847968</v>
      </c>
      <c r="X85" s="44">
        <v>41.73</v>
      </c>
      <c r="Y85" s="41">
        <v>45.425543515012414</v>
      </c>
      <c r="Z85" s="42">
        <v>49.293755179350271</v>
      </c>
      <c r="AA85" s="42">
        <v>53.34136398271918</v>
      </c>
      <c r="AB85" s="43">
        <v>57.575339179087969</v>
      </c>
      <c r="AC85" s="41">
        <v>62.00289843326712</v>
      </c>
      <c r="AD85" s="42">
        <v>66.631516234428361</v>
      </c>
      <c r="AE85" s="42">
        <v>71.468932585102323</v>
      </c>
      <c r="AF85" s="43">
        <v>76.523161974459398</v>
      </c>
      <c r="AG85" s="41">
        <v>81.802502644955268</v>
      </c>
      <c r="AH85" s="42">
        <v>87.315546161707701</v>
      </c>
      <c r="AI85" s="42">
        <v>93.071187294264732</v>
      </c>
      <c r="AJ85" s="43">
        <v>99.078634220727508</v>
      </c>
      <c r="AK85" s="42"/>
      <c r="AL85" s="47"/>
      <c r="AM85" s="42"/>
      <c r="AN85" s="42"/>
      <c r="AO85" s="41">
        <v>46.536213428845159</v>
      </c>
      <c r="AP85" s="42">
        <v>47.578624609651285</v>
      </c>
      <c r="AQ85" s="42">
        <v>48.644385800907479</v>
      </c>
      <c r="AR85" s="43">
        <v>49.734020042847803</v>
      </c>
      <c r="AS85" s="42">
        <v>50.848062091807591</v>
      </c>
      <c r="AT85" s="41"/>
      <c r="AU85" s="42"/>
      <c r="AV85" s="42">
        <v>35.054938828799997</v>
      </c>
      <c r="AW85" s="42">
        <v>38.33</v>
      </c>
      <c r="AX85" s="42">
        <v>41.73</v>
      </c>
      <c r="AY85" s="36">
        <v>-41.524593664963859</v>
      </c>
      <c r="AZ85" s="36">
        <v>-42.920670252286428</v>
      </c>
      <c r="BA85" s="36">
        <v>-44.360920882044105</v>
      </c>
      <c r="BB85" s="45">
        <v>-45.846692319452572</v>
      </c>
      <c r="BC85" s="42"/>
      <c r="BD85" s="36">
        <v>-45.425543515012414</v>
      </c>
      <c r="BE85" s="36">
        <v>-49.293755179350271</v>
      </c>
      <c r="BF85" s="36">
        <v>-18.286425153919183</v>
      </c>
      <c r="BG85" s="36">
        <v>-19.245339179087971</v>
      </c>
      <c r="BI85" s="46">
        <v>31.906911999999998</v>
      </c>
      <c r="BJ85" s="46">
        <v>35.054938828799997</v>
      </c>
      <c r="BK85" s="46">
        <v>3.2730488185651154</v>
      </c>
      <c r="BL85" s="46">
        <v>3.4000798868952131</v>
      </c>
      <c r="BM85" s="46">
        <v>3.535354407674312</v>
      </c>
    </row>
    <row r="86" spans="1:65" x14ac:dyDescent="0.2">
      <c r="A86" s="1">
        <v>16</v>
      </c>
      <c r="B86" s="1" t="s">
        <v>63</v>
      </c>
      <c r="C86" s="1" t="s">
        <v>118</v>
      </c>
      <c r="E86" s="37" t="s">
        <v>31</v>
      </c>
      <c r="F86" s="38"/>
      <c r="G86" s="39">
        <v>0.89846076291068111</v>
      </c>
      <c r="H86" s="39">
        <v>0.91858628399988029</v>
      </c>
      <c r="I86" s="39">
        <v>1.9914192509582884</v>
      </c>
      <c r="J86" s="40">
        <v>1.1679174680106021</v>
      </c>
      <c r="K86" s="39"/>
      <c r="L86" s="41">
        <v>1.9914192509582884</v>
      </c>
      <c r="M86" s="41">
        <v>2.0465635500504455</v>
      </c>
      <c r="N86" s="41">
        <v>2.1032348473981948</v>
      </c>
      <c r="O86" s="41">
        <v>2.1614754270401582</v>
      </c>
      <c r="P86" s="41">
        <v>2.4073626421537897</v>
      </c>
      <c r="Q86" s="41">
        <v>2.4740248106039213</v>
      </c>
      <c r="R86" s="41">
        <v>2.5425329181014806</v>
      </c>
      <c r="S86" s="41">
        <v>2.6129380804599225</v>
      </c>
      <c r="T86" s="41">
        <v>2.9050138447264024</v>
      </c>
      <c r="U86" s="41">
        <v>2.9854564497897833</v>
      </c>
      <c r="V86" s="41">
        <v>3.0681265873384667</v>
      </c>
      <c r="W86" s="41">
        <v>3.1530859398722826</v>
      </c>
      <c r="X86" s="44">
        <v>0.9</v>
      </c>
      <c r="Y86" s="41">
        <v>0.92492185869904653</v>
      </c>
      <c r="Z86" s="42">
        <v>0.95053382744366155</v>
      </c>
      <c r="AA86" s="42">
        <v>0.97685501603945712</v>
      </c>
      <c r="AB86" s="43">
        <v>1.0039050634607809</v>
      </c>
      <c r="AC86" s="41">
        <v>1.0317041525039197</v>
      </c>
      <c r="AD86" s="42">
        <v>1.060273024846055</v>
      </c>
      <c r="AE86" s="42">
        <v>1.0896329965211935</v>
      </c>
      <c r="AF86" s="43">
        <v>1.1198059738246535</v>
      </c>
      <c r="AG86" s="41">
        <v>1.1508144696579901</v>
      </c>
      <c r="AH86" s="42">
        <v>1.1826816203264758</v>
      </c>
      <c r="AI86" s="42">
        <v>1.2154312028017384</v>
      </c>
      <c r="AJ86" s="43">
        <v>1.2490876524624444</v>
      </c>
      <c r="AK86" s="42"/>
      <c r="AL86" s="47"/>
      <c r="AM86" s="42"/>
      <c r="AN86" s="42"/>
      <c r="AO86" s="41">
        <v>0.84069137753659839</v>
      </c>
      <c r="AP86" s="42">
        <v>0.85952286439341818</v>
      </c>
      <c r="AQ86" s="42">
        <v>0.87877617655583062</v>
      </c>
      <c r="AR86" s="43">
        <v>0.89846076291068111</v>
      </c>
      <c r="AS86" s="42">
        <v>0.91858628399988029</v>
      </c>
      <c r="AT86" s="41"/>
      <c r="AU86" s="42"/>
      <c r="AV86" s="42">
        <v>0.8595228643934173</v>
      </c>
      <c r="AW86" s="42">
        <v>0.88</v>
      </c>
      <c r="AX86" s="42">
        <v>0.9</v>
      </c>
      <c r="AY86" s="36">
        <v>-1.1507278734216899</v>
      </c>
      <c r="AZ86" s="36">
        <v>-1.1870406856570273</v>
      </c>
      <c r="BA86" s="36">
        <v>-1.2244586708423641</v>
      </c>
      <c r="BB86" s="45">
        <v>-1.263014664129477</v>
      </c>
      <c r="BC86" s="42"/>
      <c r="BD86" s="36">
        <v>-0.92492185869904653</v>
      </c>
      <c r="BE86" s="36">
        <v>-0.95053382744366155</v>
      </c>
      <c r="BF86" s="36">
        <v>-0.11733215164603983</v>
      </c>
      <c r="BG86" s="36">
        <v>-0.1239050634607809</v>
      </c>
      <c r="BI86" s="46">
        <v>0.84069137753659839</v>
      </c>
      <c r="BJ86" s="46">
        <v>0.8595228643934173</v>
      </c>
      <c r="BK86" s="46">
        <v>1.9253312162413327E-2</v>
      </c>
      <c r="BL86" s="46">
        <v>1.8460762910679884E-2</v>
      </c>
      <c r="BM86" s="46">
        <v>1.8586283999880271E-2</v>
      </c>
    </row>
    <row r="87" spans="1:65" x14ac:dyDescent="0.2">
      <c r="A87" s="1">
        <v>16</v>
      </c>
      <c r="C87" s="1" t="s">
        <v>118</v>
      </c>
      <c r="E87" s="28" t="s">
        <v>64</v>
      </c>
      <c r="F87" s="17"/>
      <c r="G87" s="39">
        <v>0</v>
      </c>
      <c r="H87" s="39">
        <v>0</v>
      </c>
      <c r="I87" s="39">
        <v>0</v>
      </c>
      <c r="J87" s="40" t="s">
        <v>103</v>
      </c>
      <c r="K87" s="39"/>
      <c r="L87" s="53"/>
      <c r="M87" s="38"/>
      <c r="N87" s="38"/>
      <c r="O87" s="54"/>
      <c r="P87" s="53"/>
      <c r="Q87" s="38"/>
      <c r="R87" s="38"/>
      <c r="S87" s="54"/>
      <c r="T87" s="53"/>
      <c r="U87" s="38"/>
      <c r="V87" s="38"/>
      <c r="W87" s="54"/>
      <c r="X87" s="44"/>
      <c r="Y87" s="53"/>
      <c r="Z87" s="38"/>
      <c r="AA87" s="38"/>
      <c r="AB87" s="54"/>
      <c r="AC87" s="53"/>
      <c r="AD87" s="38"/>
      <c r="AE87" s="38"/>
      <c r="AF87" s="54"/>
      <c r="AG87" s="53"/>
      <c r="AH87" s="38"/>
      <c r="AI87" s="38"/>
      <c r="AJ87" s="54"/>
      <c r="AO87" s="53"/>
      <c r="AP87" s="38"/>
      <c r="AQ87" s="38"/>
      <c r="AR87" s="54"/>
      <c r="AS87" s="42" t="s">
        <v>103</v>
      </c>
      <c r="AT87" s="55"/>
      <c r="AY87" s="36">
        <v>0</v>
      </c>
      <c r="AZ87" s="36">
        <v>0</v>
      </c>
      <c r="BA87" s="36">
        <v>0</v>
      </c>
      <c r="BB87" s="45">
        <v>0</v>
      </c>
      <c r="BD87" s="36">
        <v>0</v>
      </c>
      <c r="BE87" s="36">
        <v>0</v>
      </c>
      <c r="BF87" s="36">
        <v>0</v>
      </c>
      <c r="BG87" s="36">
        <v>0</v>
      </c>
      <c r="BI87" s="46">
        <v>0</v>
      </c>
      <c r="BJ87" s="46">
        <v>0</v>
      </c>
      <c r="BK87" s="46">
        <v>0</v>
      </c>
      <c r="BL87" s="46">
        <v>0</v>
      </c>
      <c r="BM87" s="46">
        <v>0</v>
      </c>
    </row>
    <row r="88" spans="1:65" x14ac:dyDescent="0.2">
      <c r="A88" s="1">
        <v>16</v>
      </c>
      <c r="B88" s="1" t="s">
        <v>64</v>
      </c>
      <c r="C88" s="1" t="s">
        <v>118</v>
      </c>
      <c r="D88" s="1">
        <v>16</v>
      </c>
      <c r="E88" s="37" t="s">
        <v>29</v>
      </c>
      <c r="F88" s="58" t="s">
        <v>30</v>
      </c>
      <c r="G88" s="39">
        <v>7.092424601243196</v>
      </c>
      <c r="H88" s="39">
        <v>7.2512949123110433</v>
      </c>
      <c r="I88" s="39">
        <v>13.082692398453334</v>
      </c>
      <c r="J88" s="40">
        <v>0.80418705302440663</v>
      </c>
      <c r="K88" s="39"/>
      <c r="L88" s="41">
        <v>13.082692398453334</v>
      </c>
      <c r="M88" s="42">
        <v>13.444964633294813</v>
      </c>
      <c r="N88" s="42">
        <v>13.817268531966635</v>
      </c>
      <c r="O88" s="43">
        <v>14.199881880811571</v>
      </c>
      <c r="P88" s="41">
        <v>16.166089309842892</v>
      </c>
      <c r="Q88" s="42">
        <v>16.613743747060735</v>
      </c>
      <c r="R88" s="42">
        <v>17.073794162756734</v>
      </c>
      <c r="S88" s="43">
        <v>17.546583813402084</v>
      </c>
      <c r="T88" s="41">
        <v>20.48131861682981</v>
      </c>
      <c r="U88" s="42">
        <v>21.04846587076177</v>
      </c>
      <c r="V88" s="42">
        <v>21.631317973276005</v>
      </c>
      <c r="W88" s="43">
        <v>22.230309806613903</v>
      </c>
      <c r="X88" s="44">
        <v>7.25</v>
      </c>
      <c r="Y88" s="41">
        <v>9.990759417297868</v>
      </c>
      <c r="Z88" s="42">
        <v>12.877748101286349</v>
      </c>
      <c r="AA88" s="42">
        <v>13.817268531966635</v>
      </c>
      <c r="AB88" s="43">
        <v>14.199881880811571</v>
      </c>
      <c r="AC88" s="41">
        <v>16.166089309842892</v>
      </c>
      <c r="AD88" s="42">
        <v>16.613743747060735</v>
      </c>
      <c r="AE88" s="42">
        <v>17.073794162756734</v>
      </c>
      <c r="AF88" s="43">
        <v>17.546583813402084</v>
      </c>
      <c r="AG88" s="41">
        <v>20.48131861682981</v>
      </c>
      <c r="AH88" s="42">
        <v>21.04846587076177</v>
      </c>
      <c r="AI88" s="42">
        <v>21.631317973276005</v>
      </c>
      <c r="AJ88" s="43">
        <v>22.230309806613903</v>
      </c>
      <c r="AK88" s="62"/>
      <c r="AL88" s="42"/>
      <c r="AM88" s="62"/>
      <c r="AN88" s="62"/>
      <c r="AO88" s="41">
        <v>6.6363946587685954</v>
      </c>
      <c r="AP88" s="42">
        <v>6.7850498991250117</v>
      </c>
      <c r="AQ88" s="42">
        <v>6.937035016865412</v>
      </c>
      <c r="AR88" s="43">
        <v>7.092424601243196</v>
      </c>
      <c r="AS88" s="42">
        <v>7.2512949123110433</v>
      </c>
      <c r="AT88" s="41"/>
      <c r="AU88" s="42"/>
      <c r="AV88" s="42">
        <v>12.22</v>
      </c>
      <c r="AW88" s="42">
        <v>7.09</v>
      </c>
      <c r="AX88" s="42">
        <v>7.25</v>
      </c>
      <c r="AY88" s="36">
        <v>-6.4462977396847387</v>
      </c>
      <c r="AZ88" s="36">
        <v>-6.6599147341698011</v>
      </c>
      <c r="BA88" s="36">
        <v>-6.8802335151012226</v>
      </c>
      <c r="BB88" s="45">
        <v>-7.1074572795683748</v>
      </c>
      <c r="BC88" s="42"/>
      <c r="BD88" s="36">
        <v>-9.990759417297868</v>
      </c>
      <c r="BE88" s="36">
        <v>-12.877748101286349</v>
      </c>
      <c r="BF88" s="36">
        <v>-1.597268531966634</v>
      </c>
      <c r="BG88" s="36">
        <v>-7.1098818808115709</v>
      </c>
      <c r="BI88" s="46">
        <v>12.22</v>
      </c>
      <c r="BJ88" s="46">
        <v>12.22</v>
      </c>
      <c r="BK88" s="46">
        <v>0</v>
      </c>
      <c r="BL88" s="46">
        <v>5.1300000000000008</v>
      </c>
      <c r="BM88" s="46">
        <v>4.9700000000000006</v>
      </c>
    </row>
    <row r="89" spans="1:65" x14ac:dyDescent="0.2">
      <c r="A89" s="1">
        <v>16</v>
      </c>
      <c r="B89" s="1" t="s">
        <v>64</v>
      </c>
      <c r="C89" s="1" t="s">
        <v>118</v>
      </c>
      <c r="D89" s="1">
        <v>16</v>
      </c>
      <c r="E89" s="37" t="s">
        <v>31</v>
      </c>
      <c r="F89" s="58"/>
      <c r="G89" s="39">
        <v>0.89846076291068111</v>
      </c>
      <c r="H89" s="39">
        <v>0.91858628399988029</v>
      </c>
      <c r="I89" s="39">
        <v>1.9914192509582884</v>
      </c>
      <c r="J89" s="40">
        <v>1.1679174680106021</v>
      </c>
      <c r="K89" s="39"/>
      <c r="L89" s="41">
        <v>1.9914192509582884</v>
      </c>
      <c r="M89" s="42">
        <v>2.0465635500504455</v>
      </c>
      <c r="N89" s="42">
        <v>2.1032348473981948</v>
      </c>
      <c r="O89" s="43">
        <v>2.1614754270401582</v>
      </c>
      <c r="P89" s="41">
        <v>2.4073626421537897</v>
      </c>
      <c r="Q89" s="42">
        <v>2.4740248106039213</v>
      </c>
      <c r="R89" s="42">
        <v>2.5425329181014806</v>
      </c>
      <c r="S89" s="43">
        <v>2.6129380804599225</v>
      </c>
      <c r="T89" s="41">
        <v>2.9050138447264024</v>
      </c>
      <c r="U89" s="42">
        <v>2.9854564497897833</v>
      </c>
      <c r="V89" s="42">
        <v>3.0681265873384667</v>
      </c>
      <c r="W89" s="43">
        <v>3.1530859398722826</v>
      </c>
      <c r="X89" s="44">
        <v>0.92</v>
      </c>
      <c r="Y89" s="41">
        <v>0.94547567778124675</v>
      </c>
      <c r="Z89" s="42">
        <v>0.97165680138685684</v>
      </c>
      <c r="AA89" s="42">
        <v>2.1032348473981948</v>
      </c>
      <c r="AB89" s="43">
        <v>2.1614754270401582</v>
      </c>
      <c r="AC89" s="41">
        <v>2.4073626421537897</v>
      </c>
      <c r="AD89" s="42">
        <v>2.4740248106039213</v>
      </c>
      <c r="AE89" s="42">
        <v>2.5425329181014806</v>
      </c>
      <c r="AF89" s="43">
        <v>2.6129380804599225</v>
      </c>
      <c r="AG89" s="41">
        <v>2.9050138447264024</v>
      </c>
      <c r="AH89" s="42">
        <v>2.9854564497897833</v>
      </c>
      <c r="AI89" s="42">
        <v>3.0681265873384667</v>
      </c>
      <c r="AJ89" s="43">
        <v>3.1530859398722826</v>
      </c>
      <c r="AK89" s="62"/>
      <c r="AL89" s="47">
        <v>0.63509174621372388</v>
      </c>
      <c r="AM89" s="62"/>
      <c r="AN89" s="62"/>
      <c r="AO89" s="41">
        <v>0.84069137753659839</v>
      </c>
      <c r="AP89" s="42">
        <v>0.85952286439341818</v>
      </c>
      <c r="AQ89" s="42">
        <v>0.87877617655583062</v>
      </c>
      <c r="AR89" s="43">
        <v>0.89846076291068111</v>
      </c>
      <c r="AS89" s="42">
        <v>0.91858628399988029</v>
      </c>
      <c r="AT89" s="41"/>
      <c r="AU89" s="42"/>
      <c r="AV89" s="42">
        <v>0.85952286439341818</v>
      </c>
      <c r="AW89" s="42">
        <v>0.88</v>
      </c>
      <c r="AX89" s="42">
        <v>0.92</v>
      </c>
      <c r="AY89" s="36">
        <v>-1.1507278734216899</v>
      </c>
      <c r="AZ89" s="36">
        <v>-1.1870406856570273</v>
      </c>
      <c r="BA89" s="36">
        <v>-1.2244586708423641</v>
      </c>
      <c r="BB89" s="45">
        <v>-1.263014664129477</v>
      </c>
      <c r="BC89" s="42"/>
      <c r="BD89" s="36">
        <v>-0.94547567778124675</v>
      </c>
      <c r="BE89" s="36">
        <v>-0.97165680138685684</v>
      </c>
      <c r="BF89" s="36">
        <v>-1.2437119830047765</v>
      </c>
      <c r="BG89" s="36">
        <v>-1.2814754270401583</v>
      </c>
      <c r="BI89" s="46">
        <v>0.84069137753659839</v>
      </c>
      <c r="BJ89" s="46">
        <v>0.85952286439341818</v>
      </c>
      <c r="BK89" s="46">
        <v>1.925331216241255E-2</v>
      </c>
      <c r="BL89" s="46">
        <v>1.8460762910681328E-2</v>
      </c>
      <c r="BM89" s="46">
        <v>-1.4137160001194138E-3</v>
      </c>
    </row>
    <row r="90" spans="1:65" x14ac:dyDescent="0.2">
      <c r="A90" s="1">
        <v>17</v>
      </c>
      <c r="C90" s="1" t="s">
        <v>119</v>
      </c>
      <c r="D90" s="1">
        <v>17</v>
      </c>
      <c r="E90" s="28" t="s">
        <v>65</v>
      </c>
      <c r="F90" s="17"/>
      <c r="G90" s="39">
        <v>0</v>
      </c>
      <c r="H90" s="39">
        <v>0</v>
      </c>
      <c r="I90" s="39">
        <v>0</v>
      </c>
      <c r="J90" s="40" t="s">
        <v>103</v>
      </c>
      <c r="K90" s="39"/>
      <c r="L90" s="53"/>
      <c r="M90" s="38"/>
      <c r="N90" s="38"/>
      <c r="O90" s="54"/>
      <c r="P90" s="53"/>
      <c r="Q90" s="38"/>
      <c r="R90" s="38"/>
      <c r="S90" s="54"/>
      <c r="T90" s="53"/>
      <c r="U90" s="38"/>
      <c r="V90" s="38"/>
      <c r="W90" s="54"/>
      <c r="X90" s="44"/>
      <c r="Y90" s="53"/>
      <c r="Z90" s="38"/>
      <c r="AA90" s="38"/>
      <c r="AB90" s="54"/>
      <c r="AC90" s="53"/>
      <c r="AD90" s="38"/>
      <c r="AE90" s="38"/>
      <c r="AF90" s="54"/>
      <c r="AG90" s="53"/>
      <c r="AH90" s="38"/>
      <c r="AI90" s="38"/>
      <c r="AJ90" s="54"/>
      <c r="AO90" s="53"/>
      <c r="AP90" s="38"/>
      <c r="AQ90" s="38"/>
      <c r="AR90" s="54"/>
      <c r="AS90" s="42" t="s">
        <v>103</v>
      </c>
      <c r="AT90" s="55"/>
      <c r="AV90" s="63"/>
      <c r="AW90" s="63"/>
      <c r="AX90" s="63"/>
      <c r="AY90" s="36">
        <v>0</v>
      </c>
      <c r="AZ90" s="36">
        <v>0</v>
      </c>
      <c r="BA90" s="36">
        <v>0</v>
      </c>
      <c r="BB90" s="45">
        <v>0</v>
      </c>
      <c r="BC90" s="63"/>
      <c r="BD90" s="36">
        <v>0</v>
      </c>
      <c r="BE90" s="36">
        <v>0</v>
      </c>
      <c r="BF90" s="36">
        <v>0</v>
      </c>
      <c r="BG90" s="36">
        <v>0</v>
      </c>
      <c r="BI90" s="46">
        <v>0</v>
      </c>
      <c r="BJ90" s="46">
        <v>0</v>
      </c>
      <c r="BK90" s="46">
        <v>0</v>
      </c>
      <c r="BL90" s="46">
        <v>0</v>
      </c>
      <c r="BM90" s="46">
        <v>0</v>
      </c>
    </row>
    <row r="91" spans="1:65" x14ac:dyDescent="0.2">
      <c r="A91" s="1">
        <v>17</v>
      </c>
      <c r="B91" s="1" t="s">
        <v>65</v>
      </c>
      <c r="C91" s="1" t="s">
        <v>119</v>
      </c>
      <c r="D91" s="1">
        <v>17</v>
      </c>
      <c r="E91" s="37" t="s">
        <v>29</v>
      </c>
      <c r="F91" s="38" t="s">
        <v>30</v>
      </c>
      <c r="G91" s="39">
        <v>21.904582303312619</v>
      </c>
      <c r="H91" s="39">
        <v>22.395244946906821</v>
      </c>
      <c r="I91" s="39">
        <v>24.447509715288458</v>
      </c>
      <c r="J91" s="40">
        <v>9.163841579973836E-2</v>
      </c>
      <c r="K91" s="39"/>
      <c r="L91" s="41">
        <v>24.447509715288458</v>
      </c>
      <c r="M91" s="42">
        <v>25.124484584919529</v>
      </c>
      <c r="N91" s="42">
        <v>25.820205534599211</v>
      </c>
      <c r="O91" s="43">
        <v>26.535191661169872</v>
      </c>
      <c r="P91" s="41">
        <v>30.262349904409323</v>
      </c>
      <c r="Q91" s="42">
        <v>31.100343246874623</v>
      </c>
      <c r="R91" s="42">
        <v>31.961541424530651</v>
      </c>
      <c r="S91" s="43">
        <v>32.846587001403812</v>
      </c>
      <c r="T91" s="41">
        <v>38.899075844546665</v>
      </c>
      <c r="U91" s="42">
        <v>39.976228368681383</v>
      </c>
      <c r="V91" s="42">
        <v>41.083208273931447</v>
      </c>
      <c r="W91" s="43">
        <v>42.220841508938534</v>
      </c>
      <c r="X91" s="44">
        <v>21.9</v>
      </c>
      <c r="Y91" s="41">
        <v>24.447509715288458</v>
      </c>
      <c r="Z91" s="42">
        <v>25.124484584919529</v>
      </c>
      <c r="AA91" s="42">
        <v>25.820205534599211</v>
      </c>
      <c r="AB91" s="43">
        <v>26.535191661169872</v>
      </c>
      <c r="AC91" s="41">
        <v>30.10321961486115</v>
      </c>
      <c r="AD91" s="42">
        <v>31.100343246874623</v>
      </c>
      <c r="AE91" s="42">
        <v>31.961541424530651</v>
      </c>
      <c r="AF91" s="43">
        <v>32.846587001403812</v>
      </c>
      <c r="AG91" s="41">
        <v>36.916481638636618</v>
      </c>
      <c r="AH91" s="42">
        <v>39.976228368681383</v>
      </c>
      <c r="AI91" s="42">
        <v>41.083208273931447</v>
      </c>
      <c r="AJ91" s="43">
        <v>42.220841508938534</v>
      </c>
      <c r="AK91" s="42"/>
      <c r="AL91" s="42"/>
      <c r="AM91" s="42"/>
      <c r="AN91" s="42"/>
      <c r="AO91" s="41">
        <v>20.496157685593193</v>
      </c>
      <c r="AP91" s="42">
        <v>20.955271617750476</v>
      </c>
      <c r="AQ91" s="42">
        <v>21.424669701988083</v>
      </c>
      <c r="AR91" s="43">
        <v>21.904582303312619</v>
      </c>
      <c r="AS91" s="42">
        <v>22.395244946906821</v>
      </c>
      <c r="AT91" s="41"/>
      <c r="AU91" s="42"/>
      <c r="AV91" s="42">
        <v>20.347543065600004</v>
      </c>
      <c r="AW91" s="42">
        <v>21.42</v>
      </c>
      <c r="AX91" s="42">
        <v>21.9</v>
      </c>
      <c r="AY91" s="36">
        <v>-3.9513520296952649</v>
      </c>
      <c r="AZ91" s="36">
        <v>-4.1692129671690523</v>
      </c>
      <c r="BA91" s="36">
        <v>-4.3955358326111273</v>
      </c>
      <c r="BB91" s="45">
        <v>-4.6306093578572529</v>
      </c>
      <c r="BC91" s="42"/>
      <c r="BD91" s="36">
        <v>-24.447509715288458</v>
      </c>
      <c r="BE91" s="36">
        <v>-25.124484584919529</v>
      </c>
      <c r="BF91" s="36">
        <v>-5.4726624689992072</v>
      </c>
      <c r="BG91" s="36">
        <v>-5.1151916611698702</v>
      </c>
      <c r="BI91" s="46">
        <v>17.521744000000002</v>
      </c>
      <c r="BJ91" s="46">
        <v>20.347543065600004</v>
      </c>
      <c r="BK91" s="46">
        <v>1.0771266363880798</v>
      </c>
      <c r="BL91" s="46">
        <v>0.48458230331261731</v>
      </c>
      <c r="BM91" s="46">
        <v>0.49524494690682275</v>
      </c>
    </row>
    <row r="92" spans="1:65" x14ac:dyDescent="0.2">
      <c r="A92" s="1">
        <v>17</v>
      </c>
      <c r="B92" s="1" t="s">
        <v>65</v>
      </c>
      <c r="C92" s="1" t="s">
        <v>119</v>
      </c>
      <c r="D92" s="1">
        <v>17</v>
      </c>
      <c r="E92" s="37" t="s">
        <v>31</v>
      </c>
      <c r="F92" s="38"/>
      <c r="G92" s="39">
        <v>4.0103478590454102</v>
      </c>
      <c r="H92" s="39">
        <v>4.1001796510880277</v>
      </c>
      <c r="I92" s="39">
        <v>4.257101224228423</v>
      </c>
      <c r="J92" s="40">
        <v>3.8271877452675608E-2</v>
      </c>
      <c r="K92" s="39"/>
      <c r="L92" s="41">
        <v>4.257101224228423</v>
      </c>
      <c r="M92" s="42">
        <v>4.3749844188703726</v>
      </c>
      <c r="N92" s="42">
        <v>4.4961319116454987</v>
      </c>
      <c r="O92" s="43">
        <v>4.6206340940836093</v>
      </c>
      <c r="P92" s="41">
        <v>5.1462271461643452</v>
      </c>
      <c r="Q92" s="42">
        <v>5.2887310859086787</v>
      </c>
      <c r="R92" s="42">
        <v>5.4351810957089741</v>
      </c>
      <c r="S92" s="43">
        <v>5.5856864460100679</v>
      </c>
      <c r="T92" s="41">
        <v>6.2100260769561606</v>
      </c>
      <c r="U92" s="42">
        <v>6.3819876240753715</v>
      </c>
      <c r="V92" s="42">
        <v>6.5587109505045538</v>
      </c>
      <c r="W92" s="43">
        <v>6.7403279144560626</v>
      </c>
      <c r="X92" s="44">
        <v>4.01</v>
      </c>
      <c r="Y92" s="41">
        <v>4.257101224228423</v>
      </c>
      <c r="Z92" s="42">
        <v>4.3749844188703726</v>
      </c>
      <c r="AA92" s="42">
        <v>4.4961319116454987</v>
      </c>
      <c r="AB92" s="43">
        <v>4.6206340940836093</v>
      </c>
      <c r="AC92" s="41">
        <v>4.7485838607422135</v>
      </c>
      <c r="AD92" s="42">
        <v>5.2887310859086787</v>
      </c>
      <c r="AE92" s="42">
        <v>5.4351810957089741</v>
      </c>
      <c r="AF92" s="43">
        <v>5.5856864460100679</v>
      </c>
      <c r="AG92" s="41">
        <v>5.7403594330596626</v>
      </c>
      <c r="AH92" s="42">
        <v>6.3819876240753715</v>
      </c>
      <c r="AI92" s="42">
        <v>6.5587109505045538</v>
      </c>
      <c r="AJ92" s="43">
        <v>6.7403279144560626</v>
      </c>
      <c r="AK92" s="42"/>
      <c r="AL92" s="47">
        <v>0.30101449366278327</v>
      </c>
      <c r="AM92" s="42"/>
      <c r="AN92" s="42"/>
      <c r="AO92" s="41">
        <v>3.7524898194769607</v>
      </c>
      <c r="AP92" s="42">
        <v>3.8365455914332443</v>
      </c>
      <c r="AQ92" s="42">
        <v>3.9224842126813488</v>
      </c>
      <c r="AR92" s="43">
        <v>4.0103478590454102</v>
      </c>
      <c r="AS92" s="42">
        <v>4.1001796510880277</v>
      </c>
      <c r="AT92" s="41"/>
      <c r="AU92" s="42"/>
      <c r="AV92" s="42">
        <v>3.271794508799998</v>
      </c>
      <c r="AW92" s="42">
        <v>3.92</v>
      </c>
      <c r="AX92" s="42">
        <v>4.01</v>
      </c>
      <c r="AY92" s="36">
        <v>-0.50461140475146227</v>
      </c>
      <c r="AZ92" s="36">
        <v>-0.53843882743712834</v>
      </c>
      <c r="BA92" s="36">
        <v>-0.57364769896414991</v>
      </c>
      <c r="BB92" s="45">
        <v>-0.61028623503819901</v>
      </c>
      <c r="BC92" s="42"/>
      <c r="BD92" s="36">
        <v>-4.257101224228423</v>
      </c>
      <c r="BE92" s="36">
        <v>-4.3749844188703726</v>
      </c>
      <c r="BF92" s="36">
        <v>-1.2243374028455007</v>
      </c>
      <c r="BG92" s="36">
        <v>-0.70063409408360933</v>
      </c>
      <c r="BI92" s="46">
        <v>3.200111999999999</v>
      </c>
      <c r="BJ92" s="46">
        <v>3.271794508799998</v>
      </c>
      <c r="BK92" s="46">
        <v>0.65068970388135083</v>
      </c>
      <c r="BL92" s="46">
        <v>9.0347859045410317E-2</v>
      </c>
      <c r="BM92" s="46">
        <v>9.0179651088027946E-2</v>
      </c>
    </row>
    <row r="93" spans="1:65" x14ac:dyDescent="0.2">
      <c r="A93" s="1">
        <v>18</v>
      </c>
      <c r="C93" s="1" t="s">
        <v>120</v>
      </c>
      <c r="D93" s="1">
        <v>18</v>
      </c>
      <c r="E93" s="28" t="s">
        <v>66</v>
      </c>
      <c r="F93" s="17"/>
      <c r="G93" s="39">
        <v>0</v>
      </c>
      <c r="H93" s="39">
        <v>0</v>
      </c>
      <c r="I93" s="39">
        <v>0</v>
      </c>
      <c r="J93" s="40" t="s">
        <v>103</v>
      </c>
      <c r="K93" s="39"/>
      <c r="L93" s="53"/>
      <c r="M93" s="38"/>
      <c r="N93" s="38"/>
      <c r="O93" s="54"/>
      <c r="P93" s="53"/>
      <c r="Q93" s="38"/>
      <c r="R93" s="38"/>
      <c r="S93" s="54"/>
      <c r="T93" s="53"/>
      <c r="U93" s="38"/>
      <c r="V93" s="38"/>
      <c r="W93" s="54"/>
      <c r="X93" s="44"/>
      <c r="Y93" s="53"/>
      <c r="Z93" s="38"/>
      <c r="AA93" s="38"/>
      <c r="AB93" s="54"/>
      <c r="AC93" s="53"/>
      <c r="AD93" s="38"/>
      <c r="AE93" s="38"/>
      <c r="AF93" s="54"/>
      <c r="AG93" s="53"/>
      <c r="AH93" s="38"/>
      <c r="AI93" s="38"/>
      <c r="AJ93" s="54"/>
      <c r="AO93" s="53"/>
      <c r="AP93" s="38"/>
      <c r="AQ93" s="38"/>
      <c r="AR93" s="54"/>
      <c r="AS93" s="42" t="s">
        <v>103</v>
      </c>
      <c r="AT93" s="55"/>
      <c r="AV93" s="63"/>
      <c r="AW93" s="63"/>
      <c r="AX93" s="63"/>
      <c r="AY93" s="36">
        <v>0</v>
      </c>
      <c r="AZ93" s="36">
        <v>0</v>
      </c>
      <c r="BA93" s="36">
        <v>0</v>
      </c>
      <c r="BB93" s="45">
        <v>0</v>
      </c>
      <c r="BC93" s="63"/>
      <c r="BD93" s="36">
        <v>0</v>
      </c>
      <c r="BE93" s="36">
        <v>0</v>
      </c>
      <c r="BF93" s="36">
        <v>0</v>
      </c>
      <c r="BG93" s="36">
        <v>0</v>
      </c>
      <c r="BI93" s="46">
        <v>0</v>
      </c>
      <c r="BJ93" s="46">
        <v>0</v>
      </c>
      <c r="BK93" s="46">
        <v>0</v>
      </c>
      <c r="BL93" s="46">
        <v>0</v>
      </c>
      <c r="BM93" s="46">
        <v>0</v>
      </c>
    </row>
    <row r="94" spans="1:65" x14ac:dyDescent="0.2">
      <c r="A94" s="1">
        <v>18</v>
      </c>
      <c r="B94" s="1" t="s">
        <v>66</v>
      </c>
      <c r="C94" s="1" t="s">
        <v>120</v>
      </c>
      <c r="D94" s="1">
        <v>18</v>
      </c>
      <c r="E94" s="37" t="s">
        <v>29</v>
      </c>
      <c r="F94" s="38" t="s">
        <v>30</v>
      </c>
      <c r="G94" s="39">
        <v>15.163860361505552</v>
      </c>
      <c r="H94" s="39">
        <v>15.503530833603277</v>
      </c>
      <c r="I94" s="39">
        <v>19.933185892407153</v>
      </c>
      <c r="J94" s="40">
        <v>0.28571911175245174</v>
      </c>
      <c r="K94" s="39"/>
      <c r="L94" s="41">
        <v>19.933185892407153</v>
      </c>
      <c r="M94" s="42">
        <v>20.485154828220914</v>
      </c>
      <c r="N94" s="42">
        <v>21.052408310506461</v>
      </c>
      <c r="O94" s="43">
        <v>21.635369582938743</v>
      </c>
      <c r="P94" s="41">
        <v>24.125130776908861</v>
      </c>
      <c r="Q94" s="42">
        <v>24.793178666151217</v>
      </c>
      <c r="R94" s="42">
        <v>25.4797254388379</v>
      </c>
      <c r="S94" s="43">
        <v>26.185283346701453</v>
      </c>
      <c r="T94" s="41">
        <v>30.106228589749886</v>
      </c>
      <c r="U94" s="42">
        <v>30.939898784055348</v>
      </c>
      <c r="V94" s="42">
        <v>31.796654101454237</v>
      </c>
      <c r="W94" s="43">
        <v>32.677133791030762</v>
      </c>
      <c r="X94" s="44">
        <v>15.16</v>
      </c>
      <c r="Y94" s="41">
        <v>18.119794864308368</v>
      </c>
      <c r="Z94" s="42">
        <v>20.485154828220914</v>
      </c>
      <c r="AA94" s="42">
        <v>21.052408310506461</v>
      </c>
      <c r="AB94" s="43">
        <v>21.635369582938743</v>
      </c>
      <c r="AC94" s="41">
        <v>24.125130776908861</v>
      </c>
      <c r="AD94" s="42">
        <v>24.793178666151217</v>
      </c>
      <c r="AE94" s="42">
        <v>25.4797254388379</v>
      </c>
      <c r="AF94" s="43">
        <v>26.185283346701453</v>
      </c>
      <c r="AG94" s="41">
        <v>30.070720130118776</v>
      </c>
      <c r="AH94" s="42">
        <v>30.939898784055348</v>
      </c>
      <c r="AI94" s="42">
        <v>31.796654101454237</v>
      </c>
      <c r="AJ94" s="43">
        <v>32.677133791030762</v>
      </c>
      <c r="AK94" s="42"/>
      <c r="AL94" s="42"/>
      <c r="AM94" s="42"/>
      <c r="AN94" s="42"/>
      <c r="AO94" s="41">
        <v>14.188851847895394</v>
      </c>
      <c r="AP94" s="42">
        <v>14.506682129288249</v>
      </c>
      <c r="AQ94" s="42">
        <v>14.831631808984307</v>
      </c>
      <c r="AR94" s="43">
        <v>15.163860361505552</v>
      </c>
      <c r="AS94" s="42">
        <v>15.503530833603277</v>
      </c>
      <c r="AT94" s="41"/>
      <c r="AU94" s="42"/>
      <c r="AV94" s="42">
        <v>14.506682129288249</v>
      </c>
      <c r="AW94" s="42">
        <v>14.83</v>
      </c>
      <c r="AX94" s="42">
        <v>15.16</v>
      </c>
      <c r="AY94" s="36">
        <v>-5.7443340445117581</v>
      </c>
      <c r="AZ94" s="36">
        <v>-5.9784726989326646</v>
      </c>
      <c r="BA94" s="36">
        <v>-6.2207765015221543</v>
      </c>
      <c r="BB94" s="45">
        <v>-6.4715092214331911</v>
      </c>
      <c r="BC94" s="42"/>
      <c r="BD94" s="36">
        <v>-18.119794864308368</v>
      </c>
      <c r="BE94" s="36">
        <v>-20.485154828220914</v>
      </c>
      <c r="BF94" s="36">
        <v>-6.5457261812182121</v>
      </c>
      <c r="BG94" s="36">
        <v>-6.8053695829387433</v>
      </c>
      <c r="BI94" s="46">
        <v>14.188851847895394</v>
      </c>
      <c r="BJ94" s="46">
        <v>14.506682129288249</v>
      </c>
      <c r="BK94" s="46">
        <v>0.32494967969605781</v>
      </c>
      <c r="BL94" s="46">
        <v>0.33386036150555221</v>
      </c>
      <c r="BM94" s="46">
        <v>0.34353083360327652</v>
      </c>
    </row>
    <row r="95" spans="1:65" x14ac:dyDescent="0.2">
      <c r="A95" s="1">
        <v>18</v>
      </c>
      <c r="B95" s="1" t="s">
        <v>66</v>
      </c>
      <c r="C95" s="1" t="s">
        <v>120</v>
      </c>
      <c r="D95" s="1">
        <v>18</v>
      </c>
      <c r="E95" s="37" t="s">
        <v>31</v>
      </c>
      <c r="F95" s="38"/>
      <c r="G95" s="39">
        <v>3.713571778837248</v>
      </c>
      <c r="H95" s="39">
        <v>3.7967557866832022</v>
      </c>
      <c r="I95" s="39">
        <v>4.7158086632871399</v>
      </c>
      <c r="J95" s="40">
        <v>0.24206267883423985</v>
      </c>
      <c r="K95" s="39"/>
      <c r="L95" s="41">
        <v>4.7158086632871399</v>
      </c>
      <c r="M95" s="42">
        <v>4.8463939045740023</v>
      </c>
      <c r="N95" s="42">
        <v>4.9805951757847913</v>
      </c>
      <c r="O95" s="43">
        <v>5.1185126082381878</v>
      </c>
      <c r="P95" s="41">
        <v>5.7004319589465009</v>
      </c>
      <c r="Q95" s="42">
        <v>5.8582823587291548</v>
      </c>
      <c r="R95" s="42">
        <v>6.0205037866884439</v>
      </c>
      <c r="S95" s="43">
        <v>6.1872172807650196</v>
      </c>
      <c r="T95" s="41">
        <v>6.8785787795540223</v>
      </c>
      <c r="U95" s="42">
        <v>7.0690531888810213</v>
      </c>
      <c r="V95" s="42">
        <v>7.2648020163358327</v>
      </c>
      <c r="W95" s="43">
        <v>7.465971315588793</v>
      </c>
      <c r="X95" s="44">
        <v>3.71</v>
      </c>
      <c r="Y95" s="41">
        <v>3.812733439748289</v>
      </c>
      <c r="Z95" s="42">
        <v>4.6650411340602949</v>
      </c>
      <c r="AA95" s="42">
        <v>4.9805951757847913</v>
      </c>
      <c r="AB95" s="43">
        <v>5.1185126082381878</v>
      </c>
      <c r="AC95" s="41">
        <v>5.7004319589465009</v>
      </c>
      <c r="AD95" s="42">
        <v>5.8582823587291548</v>
      </c>
      <c r="AE95" s="42">
        <v>6.0205037866884439</v>
      </c>
      <c r="AF95" s="43">
        <v>6.1872172807650196</v>
      </c>
      <c r="AG95" s="41">
        <v>6.3585472305555975</v>
      </c>
      <c r="AH95" s="42">
        <v>7.0690531888810213</v>
      </c>
      <c r="AI95" s="42">
        <v>7.2648020163358327</v>
      </c>
      <c r="AJ95" s="43">
        <v>7.465971315588793</v>
      </c>
      <c r="AK95" s="42"/>
      <c r="AL95" s="47">
        <v>0.38525815971117755</v>
      </c>
      <c r="AM95" s="42"/>
      <c r="AN95" s="42"/>
      <c r="AO95" s="41">
        <v>3.4747958989524474</v>
      </c>
      <c r="AP95" s="42">
        <v>3.552631327088982</v>
      </c>
      <c r="AQ95" s="42">
        <v>3.6322102688157751</v>
      </c>
      <c r="AR95" s="43">
        <v>3.713571778837248</v>
      </c>
      <c r="AS95" s="42">
        <v>3.7967557866832022</v>
      </c>
      <c r="AT95" s="41"/>
      <c r="AU95" s="42"/>
      <c r="AV95" s="42">
        <v>3.552631327088982</v>
      </c>
      <c r="AW95" s="42">
        <v>3.63</v>
      </c>
      <c r="AX95" s="42">
        <v>3.71</v>
      </c>
      <c r="AY95" s="36">
        <v>-1.2410127643346924</v>
      </c>
      <c r="AZ95" s="36">
        <v>-1.2937625774850203</v>
      </c>
      <c r="BA95" s="36">
        <v>-1.3483849069690161</v>
      </c>
      <c r="BB95" s="45">
        <v>-1.4049408294009398</v>
      </c>
      <c r="BC95" s="42"/>
      <c r="BD95" s="36">
        <v>-3.812733439748289</v>
      </c>
      <c r="BE95" s="36">
        <v>-4.6650411340602949</v>
      </c>
      <c r="BF95" s="36">
        <v>-1.4279638486958093</v>
      </c>
      <c r="BG95" s="36">
        <v>-1.4885126082381879</v>
      </c>
      <c r="BI95" s="46">
        <v>3.4747958989524474</v>
      </c>
      <c r="BJ95" s="46">
        <v>3.552631327088982</v>
      </c>
      <c r="BK95" s="46">
        <v>7.957894172679314E-2</v>
      </c>
      <c r="BL95" s="46">
        <v>8.357177883724809E-2</v>
      </c>
      <c r="BM95" s="46">
        <v>8.6755786683202274E-2</v>
      </c>
    </row>
    <row r="96" spans="1:65" x14ac:dyDescent="0.2">
      <c r="A96" s="1">
        <v>18</v>
      </c>
      <c r="C96" s="1" t="s">
        <v>120</v>
      </c>
      <c r="D96" s="1">
        <v>18</v>
      </c>
      <c r="E96" s="28" t="s">
        <v>67</v>
      </c>
      <c r="F96" s="17"/>
      <c r="G96" s="39">
        <v>0</v>
      </c>
      <c r="H96" s="39">
        <v>0</v>
      </c>
      <c r="I96" s="39">
        <v>0</v>
      </c>
      <c r="J96" s="40" t="s">
        <v>103</v>
      </c>
      <c r="K96" s="39"/>
      <c r="L96" s="53"/>
      <c r="M96" s="38"/>
      <c r="N96" s="38"/>
      <c r="O96" s="54"/>
      <c r="P96" s="53"/>
      <c r="Q96" s="38"/>
      <c r="R96" s="38"/>
      <c r="S96" s="54"/>
      <c r="T96" s="53"/>
      <c r="U96" s="38"/>
      <c r="V96" s="38"/>
      <c r="W96" s="54"/>
      <c r="X96" s="44"/>
      <c r="Y96" s="53"/>
      <c r="Z96" s="38"/>
      <c r="AA96" s="38"/>
      <c r="AB96" s="54"/>
      <c r="AC96" s="53"/>
      <c r="AD96" s="38"/>
      <c r="AE96" s="38"/>
      <c r="AF96" s="54"/>
      <c r="AG96" s="53"/>
      <c r="AH96" s="38"/>
      <c r="AI96" s="38"/>
      <c r="AJ96" s="54"/>
      <c r="AO96" s="53"/>
      <c r="AP96" s="38"/>
      <c r="AQ96" s="38"/>
      <c r="AR96" s="54"/>
      <c r="AS96" s="42" t="s">
        <v>103</v>
      </c>
      <c r="AT96" s="55"/>
      <c r="AY96" s="36">
        <v>0</v>
      </c>
      <c r="AZ96" s="36">
        <v>0</v>
      </c>
      <c r="BA96" s="36">
        <v>0</v>
      </c>
      <c r="BB96" s="45">
        <v>0</v>
      </c>
      <c r="BD96" s="36">
        <v>0</v>
      </c>
      <c r="BE96" s="36">
        <v>0</v>
      </c>
      <c r="BF96" s="36">
        <v>0</v>
      </c>
      <c r="BG96" s="36">
        <v>0</v>
      </c>
      <c r="BI96" s="46">
        <v>0</v>
      </c>
      <c r="BJ96" s="46">
        <v>0</v>
      </c>
      <c r="BK96" s="46">
        <v>0</v>
      </c>
      <c r="BL96" s="46">
        <v>0</v>
      </c>
      <c r="BM96" s="46">
        <v>0</v>
      </c>
    </row>
    <row r="97" spans="1:65" x14ac:dyDescent="0.2">
      <c r="A97" s="1">
        <v>18</v>
      </c>
      <c r="B97" s="1" t="s">
        <v>67</v>
      </c>
      <c r="C97" s="1" t="s">
        <v>120</v>
      </c>
      <c r="D97" s="1">
        <v>18</v>
      </c>
      <c r="E97" s="37" t="s">
        <v>29</v>
      </c>
      <c r="F97" s="38" t="s">
        <v>30</v>
      </c>
      <c r="G97" s="39">
        <v>15.163860361505552</v>
      </c>
      <c r="H97" s="39">
        <v>15.503530833603277</v>
      </c>
      <c r="I97" s="39">
        <v>19.933185892407153</v>
      </c>
      <c r="J97" s="40">
        <v>0.28571911175245174</v>
      </c>
      <c r="K97" s="39"/>
      <c r="L97" s="41">
        <v>19.933185892407153</v>
      </c>
      <c r="M97" s="42">
        <v>20.485154828220914</v>
      </c>
      <c r="N97" s="42">
        <v>21.052408310506461</v>
      </c>
      <c r="O97" s="43">
        <v>21.635369582938743</v>
      </c>
      <c r="P97" s="41">
        <v>24.125130776908861</v>
      </c>
      <c r="Q97" s="42">
        <v>24.793178666151217</v>
      </c>
      <c r="R97" s="42">
        <v>25.4797254388379</v>
      </c>
      <c r="S97" s="43">
        <v>26.185283346701453</v>
      </c>
      <c r="T97" s="41">
        <v>30.106228589749886</v>
      </c>
      <c r="U97" s="42">
        <v>30.939898784055348</v>
      </c>
      <c r="V97" s="42">
        <v>31.796654101454237</v>
      </c>
      <c r="W97" s="43">
        <v>32.677133791030762</v>
      </c>
      <c r="X97" s="44">
        <v>15.16</v>
      </c>
      <c r="Y97" s="41">
        <v>18.119794864308368</v>
      </c>
      <c r="Z97" s="42">
        <v>20.485154828220914</v>
      </c>
      <c r="AA97" s="42">
        <v>21.052408310506461</v>
      </c>
      <c r="AB97" s="43">
        <v>21.635369582938743</v>
      </c>
      <c r="AC97" s="41">
        <v>24.125130776908861</v>
      </c>
      <c r="AD97" s="42">
        <v>24.793178666151217</v>
      </c>
      <c r="AE97" s="42">
        <v>25.4797254388379</v>
      </c>
      <c r="AF97" s="43">
        <v>26.185283346701453</v>
      </c>
      <c r="AG97" s="41">
        <v>30.070720130118776</v>
      </c>
      <c r="AH97" s="42">
        <v>30.939898784055348</v>
      </c>
      <c r="AI97" s="42">
        <v>31.796654101454237</v>
      </c>
      <c r="AJ97" s="43">
        <v>32.677133791030762</v>
      </c>
      <c r="AL97" s="42"/>
      <c r="AO97" s="41">
        <v>14.188851847895394</v>
      </c>
      <c r="AP97" s="42">
        <v>14.506682129288249</v>
      </c>
      <c r="AQ97" s="42">
        <v>14.831631808984307</v>
      </c>
      <c r="AR97" s="43">
        <v>15.163860361505552</v>
      </c>
      <c r="AS97" s="42">
        <v>15.503530833603277</v>
      </c>
      <c r="AT97" s="41"/>
      <c r="AU97" s="42"/>
      <c r="AV97" s="42">
        <v>14.506682129288249</v>
      </c>
      <c r="AW97" s="42">
        <v>14.83</v>
      </c>
      <c r="AX97" s="42">
        <v>15.16</v>
      </c>
      <c r="AY97" s="36">
        <v>-5.7443340445117581</v>
      </c>
      <c r="AZ97" s="36">
        <v>-5.9784726989326646</v>
      </c>
      <c r="BA97" s="36">
        <v>-6.2207765015221543</v>
      </c>
      <c r="BB97" s="45">
        <v>-6.4715092214331911</v>
      </c>
      <c r="BC97" s="42"/>
      <c r="BD97" s="36">
        <v>-18.119794864308368</v>
      </c>
      <c r="BE97" s="36">
        <v>-20.485154828220914</v>
      </c>
      <c r="BF97" s="36">
        <v>-6.5457261812182121</v>
      </c>
      <c r="BG97" s="36">
        <v>-6.8053695829387433</v>
      </c>
      <c r="BI97" s="46">
        <v>14.188851847895394</v>
      </c>
      <c r="BJ97" s="46">
        <v>14.506682129288249</v>
      </c>
      <c r="BK97" s="46">
        <v>0.32494967969605781</v>
      </c>
      <c r="BL97" s="46">
        <v>0.33386036150555221</v>
      </c>
      <c r="BM97" s="46">
        <v>0.34353083360327652</v>
      </c>
    </row>
    <row r="98" spans="1:65" x14ac:dyDescent="0.2">
      <c r="A98" s="1">
        <v>18</v>
      </c>
      <c r="B98" s="1" t="s">
        <v>67</v>
      </c>
      <c r="C98" s="1" t="s">
        <v>120</v>
      </c>
      <c r="D98" s="1">
        <v>18</v>
      </c>
      <c r="E98" s="37" t="s">
        <v>31</v>
      </c>
      <c r="F98" s="38"/>
      <c r="G98" s="39">
        <v>3.713571778837248</v>
      </c>
      <c r="H98" s="39">
        <v>3.7967557866832022</v>
      </c>
      <c r="I98" s="39">
        <v>4.7158086632871399</v>
      </c>
      <c r="J98" s="40">
        <v>0.24206267883423985</v>
      </c>
      <c r="K98" s="39"/>
      <c r="L98" s="41">
        <v>4.7158086632871399</v>
      </c>
      <c r="M98" s="42">
        <v>4.8463939045740023</v>
      </c>
      <c r="N98" s="42">
        <v>4.9805951757847913</v>
      </c>
      <c r="O98" s="43">
        <v>5.1185126082381878</v>
      </c>
      <c r="P98" s="41">
        <v>5.7004319589465009</v>
      </c>
      <c r="Q98" s="42">
        <v>5.8582823587291548</v>
      </c>
      <c r="R98" s="42">
        <v>6.0205037866884439</v>
      </c>
      <c r="S98" s="43">
        <v>6.1872172807650196</v>
      </c>
      <c r="T98" s="41">
        <v>6.8785787795540223</v>
      </c>
      <c r="U98" s="42">
        <v>7.0690531888810213</v>
      </c>
      <c r="V98" s="42">
        <v>7.2648020163358327</v>
      </c>
      <c r="W98" s="43">
        <v>7.465971315588793</v>
      </c>
      <c r="X98" s="44">
        <v>3.71</v>
      </c>
      <c r="Y98" s="41">
        <v>3.812733439748289</v>
      </c>
      <c r="Z98" s="42">
        <v>4.6650411340602949</v>
      </c>
      <c r="AA98" s="42">
        <v>4.9805951757847913</v>
      </c>
      <c r="AB98" s="43">
        <v>5.1185126082381878</v>
      </c>
      <c r="AC98" s="41">
        <v>5.7004319589465009</v>
      </c>
      <c r="AD98" s="42">
        <v>5.8582823587291548</v>
      </c>
      <c r="AE98" s="42">
        <v>6.0205037866884439</v>
      </c>
      <c r="AF98" s="43">
        <v>6.1872172807650196</v>
      </c>
      <c r="AG98" s="41">
        <v>6.3585472305555975</v>
      </c>
      <c r="AH98" s="42">
        <v>7.0690531888810213</v>
      </c>
      <c r="AI98" s="42">
        <v>7.2648020163358327</v>
      </c>
      <c r="AJ98" s="43">
        <v>7.465971315588793</v>
      </c>
      <c r="AL98" s="47">
        <v>0.38525815971117755</v>
      </c>
      <c r="AO98" s="41">
        <v>3.4747958989524474</v>
      </c>
      <c r="AP98" s="42">
        <v>3.552631327088982</v>
      </c>
      <c r="AQ98" s="42">
        <v>3.6322102688157751</v>
      </c>
      <c r="AR98" s="43">
        <v>3.713571778837248</v>
      </c>
      <c r="AS98" s="42">
        <v>3.7967557866832022</v>
      </c>
      <c r="AT98" s="41"/>
      <c r="AU98" s="42"/>
      <c r="AV98" s="42">
        <v>3.552631327088982</v>
      </c>
      <c r="AW98" s="42">
        <v>3.63</v>
      </c>
      <c r="AX98" s="42">
        <v>3.71</v>
      </c>
      <c r="AY98" s="36">
        <v>-1.2410127643346924</v>
      </c>
      <c r="AZ98" s="36">
        <v>-1.2937625774850203</v>
      </c>
      <c r="BA98" s="36">
        <v>-1.3483849069690161</v>
      </c>
      <c r="BB98" s="45">
        <v>-1.4049408294009398</v>
      </c>
      <c r="BC98" s="42"/>
      <c r="BD98" s="36">
        <v>-3.812733439748289</v>
      </c>
      <c r="BE98" s="36">
        <v>-4.6650411340602949</v>
      </c>
      <c r="BF98" s="36">
        <v>-1.4279638486958093</v>
      </c>
      <c r="BG98" s="36">
        <v>-1.4885126082381879</v>
      </c>
      <c r="BI98" s="46">
        <v>3.4747958989524474</v>
      </c>
      <c r="BJ98" s="46">
        <v>3.552631327088982</v>
      </c>
      <c r="BK98" s="46">
        <v>7.957894172679314E-2</v>
      </c>
      <c r="BL98" s="46">
        <v>8.357177883724809E-2</v>
      </c>
      <c r="BM98" s="46">
        <v>8.6755786683202274E-2</v>
      </c>
    </row>
    <row r="99" spans="1:65" x14ac:dyDescent="0.2">
      <c r="A99" s="1">
        <v>19</v>
      </c>
      <c r="C99" s="1" t="s">
        <v>121</v>
      </c>
      <c r="D99" s="1">
        <v>19</v>
      </c>
      <c r="E99" s="28" t="s">
        <v>68</v>
      </c>
      <c r="F99" s="17"/>
      <c r="G99" s="39">
        <v>0</v>
      </c>
      <c r="H99" s="39">
        <v>0</v>
      </c>
      <c r="I99" s="39">
        <v>0</v>
      </c>
      <c r="J99" s="40" t="s">
        <v>103</v>
      </c>
      <c r="K99" s="39"/>
      <c r="L99" s="53"/>
      <c r="M99" s="38"/>
      <c r="N99" s="38"/>
      <c r="O99" s="54"/>
      <c r="P99" s="53"/>
      <c r="Q99" s="38"/>
      <c r="R99" s="38"/>
      <c r="S99" s="54"/>
      <c r="T99" s="53"/>
      <c r="U99" s="38"/>
      <c r="V99" s="38"/>
      <c r="W99" s="54"/>
      <c r="X99" s="44"/>
      <c r="Y99" s="53"/>
      <c r="Z99" s="38"/>
      <c r="AA99" s="38"/>
      <c r="AB99" s="54"/>
      <c r="AC99" s="53"/>
      <c r="AD99" s="38"/>
      <c r="AE99" s="38"/>
      <c r="AF99" s="54"/>
      <c r="AG99" s="53"/>
      <c r="AH99" s="38"/>
      <c r="AI99" s="38"/>
      <c r="AJ99" s="54"/>
      <c r="AO99" s="53"/>
      <c r="AP99" s="38"/>
      <c r="AQ99" s="38"/>
      <c r="AR99" s="54"/>
      <c r="AS99" s="42" t="s">
        <v>103</v>
      </c>
      <c r="AT99" s="55"/>
      <c r="AY99" s="36">
        <v>0</v>
      </c>
      <c r="AZ99" s="36">
        <v>0</v>
      </c>
      <c r="BA99" s="36">
        <v>0</v>
      </c>
      <c r="BB99" s="45">
        <v>0</v>
      </c>
      <c r="BD99" s="36">
        <v>0</v>
      </c>
      <c r="BE99" s="36">
        <v>0</v>
      </c>
      <c r="BF99" s="36">
        <v>0</v>
      </c>
      <c r="BG99" s="36">
        <v>0</v>
      </c>
      <c r="BI99" s="46">
        <v>0</v>
      </c>
      <c r="BJ99" s="46">
        <v>0</v>
      </c>
      <c r="BK99" s="46">
        <v>0</v>
      </c>
      <c r="BL99" s="46">
        <v>0</v>
      </c>
      <c r="BM99" s="46">
        <v>0</v>
      </c>
    </row>
    <row r="100" spans="1:65" x14ac:dyDescent="0.2">
      <c r="A100" s="1">
        <v>19</v>
      </c>
      <c r="B100" s="1" t="s">
        <v>68</v>
      </c>
      <c r="C100" s="1" t="s">
        <v>121</v>
      </c>
      <c r="D100" s="1">
        <v>19</v>
      </c>
      <c r="E100" s="37" t="s">
        <v>29</v>
      </c>
      <c r="F100" s="38" t="s">
        <v>30</v>
      </c>
      <c r="G100" s="39">
        <v>24.481836062938715</v>
      </c>
      <c r="H100" s="39">
        <v>25.030229190748543</v>
      </c>
      <c r="I100" s="39">
        <v>36.196636559233283</v>
      </c>
      <c r="J100" s="40">
        <v>0.44611686466746264</v>
      </c>
      <c r="K100" s="39"/>
      <c r="L100" s="41">
        <v>36.196636559233283</v>
      </c>
      <c r="M100" s="42">
        <v>37.198955961133194</v>
      </c>
      <c r="N100" s="42">
        <v>38.229030543594732</v>
      </c>
      <c r="O100" s="43">
        <v>39.28762887404914</v>
      </c>
      <c r="P100" s="41">
        <v>47.148243207772815</v>
      </c>
      <c r="Q100" s="42">
        <v>48.453823046808758</v>
      </c>
      <c r="R100" s="42">
        <v>49.795555637254452</v>
      </c>
      <c r="S100" s="43">
        <v>51.174442083290145</v>
      </c>
      <c r="T100" s="41">
        <v>61.450607323968939</v>
      </c>
      <c r="U100" s="42">
        <v>63.152233271411703</v>
      </c>
      <c r="V100" s="42">
        <v>64.900978864877573</v>
      </c>
      <c r="W100" s="43">
        <v>66.69814889232228</v>
      </c>
      <c r="X100" s="44">
        <v>24.48</v>
      </c>
      <c r="Y100" s="41">
        <v>27.697874556614043</v>
      </c>
      <c r="Z100" s="42">
        <v>31.075190153346714</v>
      </c>
      <c r="AA100" s="42">
        <v>34.618309508629586</v>
      </c>
      <c r="AB100" s="43">
        <v>38.33382546275638</v>
      </c>
      <c r="AC100" s="41">
        <v>42.228568843608684</v>
      </c>
      <c r="AD100" s="42">
        <v>46.309616591545677</v>
      </c>
      <c r="AE100" s="42">
        <v>49.795555637254452</v>
      </c>
      <c r="AF100" s="43">
        <v>51.174442083290145</v>
      </c>
      <c r="AG100" s="41">
        <v>55.751852514531123</v>
      </c>
      <c r="AH100" s="42">
        <v>60.543528673985001</v>
      </c>
      <c r="AI100" s="42">
        <v>64.900978864877573</v>
      </c>
      <c r="AJ100" s="43">
        <v>66.69814889232228</v>
      </c>
      <c r="AL100" s="42"/>
      <c r="AO100" s="41">
        <v>22.907698737672323</v>
      </c>
      <c r="AP100" s="42">
        <v>23.420831189396178</v>
      </c>
      <c r="AQ100" s="42">
        <v>23.94545780803865</v>
      </c>
      <c r="AR100" s="43">
        <v>24.481836062938715</v>
      </c>
      <c r="AS100" s="42">
        <v>25.030229190748543</v>
      </c>
      <c r="AT100" s="41"/>
      <c r="AU100" s="42"/>
      <c r="AV100" s="42">
        <v>23.420831189396178</v>
      </c>
      <c r="AW100" s="42">
        <v>23.95</v>
      </c>
      <c r="AX100" s="42">
        <v>24.48</v>
      </c>
      <c r="AY100" s="36">
        <v>-13.28893782156096</v>
      </c>
      <c r="AZ100" s="36">
        <v>-13.778124771737016</v>
      </c>
      <c r="BA100" s="36">
        <v>-14.283572735556081</v>
      </c>
      <c r="BB100" s="45">
        <v>-14.805792811110425</v>
      </c>
      <c r="BC100" s="42"/>
      <c r="BD100" s="36">
        <v>-27.697874556614043</v>
      </c>
      <c r="BE100" s="36">
        <v>-31.075190153346714</v>
      </c>
      <c r="BF100" s="36">
        <v>-11.197478319233408</v>
      </c>
      <c r="BG100" s="36">
        <v>-14.383825462756381</v>
      </c>
      <c r="BI100" s="46">
        <v>22.907698737672323</v>
      </c>
      <c r="BJ100" s="46">
        <v>23.420831189396178</v>
      </c>
      <c r="BK100" s="46">
        <v>0.52462661864247195</v>
      </c>
      <c r="BL100" s="46">
        <v>0.53183606293871577</v>
      </c>
      <c r="BM100" s="46">
        <v>0.55022919074854215</v>
      </c>
    </row>
    <row r="101" spans="1:65" x14ac:dyDescent="0.2">
      <c r="A101" s="1">
        <v>19</v>
      </c>
      <c r="B101" s="1" t="s">
        <v>68</v>
      </c>
      <c r="C101" s="1" t="s">
        <v>121</v>
      </c>
      <c r="D101" s="1">
        <v>19</v>
      </c>
      <c r="E101" s="37" t="s">
        <v>31</v>
      </c>
      <c r="F101" s="38"/>
      <c r="G101" s="39">
        <v>1.1637451824089831</v>
      </c>
      <c r="H101" s="39">
        <v>1.1898130744949442</v>
      </c>
      <c r="I101" s="39">
        <v>1.6339760631679414</v>
      </c>
      <c r="J101" s="40">
        <v>0.37330484779009254</v>
      </c>
      <c r="K101" s="39"/>
      <c r="L101" s="41">
        <v>1.6339760631679414</v>
      </c>
      <c r="M101" s="42">
        <v>1.6792224193500462</v>
      </c>
      <c r="N101" s="42">
        <v>1.7257216903048367</v>
      </c>
      <c r="O101" s="43">
        <v>1.7735085704377869</v>
      </c>
      <c r="P101" s="41">
        <v>1.9751235637342339</v>
      </c>
      <c r="Q101" s="42">
        <v>2.0298166196992784</v>
      </c>
      <c r="R101" s="42">
        <v>2.0860241785671891</v>
      </c>
      <c r="S101" s="43">
        <v>2.1437881783683492</v>
      </c>
      <c r="T101" s="41">
        <v>2.383326155081495</v>
      </c>
      <c r="U101" s="42">
        <v>2.4493227302711404</v>
      </c>
      <c r="V101" s="42">
        <v>2.5171468135957822</v>
      </c>
      <c r="W101" s="43">
        <v>2.5868490104993236</v>
      </c>
      <c r="X101" s="44">
        <v>1.1599999999999999</v>
      </c>
      <c r="Y101" s="41">
        <v>1.1921215067676596</v>
      </c>
      <c r="Z101" s="42">
        <v>1.2251324887051678</v>
      </c>
      <c r="AA101" s="42">
        <v>1.2590575762286371</v>
      </c>
      <c r="AB101" s="43">
        <v>1.2939220817938983</v>
      </c>
      <c r="AC101" s="41">
        <v>1.3297520187828331</v>
      </c>
      <c r="AD101" s="42">
        <v>1.3665741209126963</v>
      </c>
      <c r="AE101" s="42">
        <v>2.0860241785671891</v>
      </c>
      <c r="AF101" s="43">
        <v>2.1437881783683492</v>
      </c>
      <c r="AG101" s="41">
        <v>2.2031517184372138</v>
      </c>
      <c r="AH101" s="42">
        <v>2.264159091569935</v>
      </c>
      <c r="AI101" s="42">
        <v>2.5171468135957822</v>
      </c>
      <c r="AJ101" s="43">
        <v>2.5868490104993236</v>
      </c>
      <c r="AL101" s="47">
        <v>0.85847261365651761</v>
      </c>
      <c r="AO101" s="41">
        <v>1.0889184935928569</v>
      </c>
      <c r="AP101" s="42">
        <v>1.113310267849337</v>
      </c>
      <c r="AQ101" s="42">
        <v>1.1382484178491619</v>
      </c>
      <c r="AR101" s="43">
        <v>1.1637451824089831</v>
      </c>
      <c r="AS101" s="42">
        <v>1.1898130744949442</v>
      </c>
      <c r="AT101" s="41"/>
      <c r="AU101" s="42"/>
      <c r="AV101" s="42">
        <v>1.113310267849337</v>
      </c>
      <c r="AW101" s="42">
        <v>1.1399999999999999</v>
      </c>
      <c r="AX101" s="42">
        <v>1.1599999999999999</v>
      </c>
      <c r="AY101" s="36">
        <v>-0.54505756957508456</v>
      </c>
      <c r="AZ101" s="36">
        <v>-0.56591215150070928</v>
      </c>
      <c r="BA101" s="36">
        <v>-0.58747327245567482</v>
      </c>
      <c r="BB101" s="45">
        <v>-0.60976338802880381</v>
      </c>
      <c r="BC101" s="42"/>
      <c r="BD101" s="36">
        <v>-1.1921215067676596</v>
      </c>
      <c r="BE101" s="36">
        <v>-1.2251324887051678</v>
      </c>
      <c r="BF101" s="36">
        <v>-0.14574730837930017</v>
      </c>
      <c r="BG101" s="36">
        <v>-0.15392208179389844</v>
      </c>
      <c r="BI101" s="46">
        <v>1.0889184935928569</v>
      </c>
      <c r="BJ101" s="46">
        <v>1.113310267849337</v>
      </c>
      <c r="BK101" s="46">
        <v>2.493814999982491E-2</v>
      </c>
      <c r="BL101" s="46">
        <v>2.3745182408983156E-2</v>
      </c>
      <c r="BM101" s="46">
        <v>2.9813074494944303E-2</v>
      </c>
    </row>
    <row r="102" spans="1:65" x14ac:dyDescent="0.2">
      <c r="A102" s="1">
        <v>19</v>
      </c>
      <c r="C102" s="1" t="s">
        <v>121</v>
      </c>
      <c r="D102" s="1">
        <v>19</v>
      </c>
      <c r="E102" s="28" t="s">
        <v>69</v>
      </c>
      <c r="F102" s="17"/>
      <c r="G102" s="39">
        <v>0</v>
      </c>
      <c r="H102" s="39">
        <v>0</v>
      </c>
      <c r="I102" s="39">
        <v>0</v>
      </c>
      <c r="J102" s="40" t="s">
        <v>103</v>
      </c>
      <c r="K102" s="39"/>
      <c r="L102" s="53"/>
      <c r="M102" s="38"/>
      <c r="N102" s="38"/>
      <c r="O102" s="54"/>
      <c r="P102" s="53"/>
      <c r="Q102" s="38"/>
      <c r="R102" s="38"/>
      <c r="S102" s="54"/>
      <c r="T102" s="53"/>
      <c r="U102" s="38"/>
      <c r="V102" s="38"/>
      <c r="W102" s="54"/>
      <c r="X102" s="44"/>
      <c r="Y102" s="53"/>
      <c r="Z102" s="38"/>
      <c r="AA102" s="38"/>
      <c r="AB102" s="54"/>
      <c r="AC102" s="53"/>
      <c r="AD102" s="38"/>
      <c r="AE102" s="38"/>
      <c r="AF102" s="54"/>
      <c r="AG102" s="53"/>
      <c r="AH102" s="38"/>
      <c r="AI102" s="38"/>
      <c r="AJ102" s="54"/>
      <c r="AO102" s="53"/>
      <c r="AP102" s="38"/>
      <c r="AQ102" s="38"/>
      <c r="AR102" s="54"/>
      <c r="AS102" s="42" t="s">
        <v>103</v>
      </c>
      <c r="AT102" s="55"/>
      <c r="AY102" s="36">
        <v>0</v>
      </c>
      <c r="AZ102" s="36">
        <v>0</v>
      </c>
      <c r="BA102" s="36">
        <v>0</v>
      </c>
      <c r="BB102" s="45">
        <v>0</v>
      </c>
      <c r="BD102" s="36">
        <v>0</v>
      </c>
      <c r="BE102" s="36">
        <v>0</v>
      </c>
      <c r="BF102" s="36">
        <v>0</v>
      </c>
      <c r="BG102" s="36">
        <v>0</v>
      </c>
      <c r="BI102" s="46">
        <v>0</v>
      </c>
      <c r="BJ102" s="46">
        <v>0</v>
      </c>
      <c r="BK102" s="46">
        <v>0</v>
      </c>
      <c r="BL102" s="46">
        <v>0</v>
      </c>
      <c r="BM102" s="46">
        <v>0</v>
      </c>
    </row>
    <row r="103" spans="1:65" x14ac:dyDescent="0.2">
      <c r="A103" s="1">
        <v>19</v>
      </c>
      <c r="B103" s="1" t="s">
        <v>69</v>
      </c>
      <c r="C103" s="1" t="s">
        <v>121</v>
      </c>
      <c r="D103" s="1">
        <v>19</v>
      </c>
      <c r="E103" s="37" t="s">
        <v>29</v>
      </c>
      <c r="F103" s="58" t="s">
        <v>30</v>
      </c>
      <c r="G103" s="39">
        <v>24.481836062938715</v>
      </c>
      <c r="H103" s="39">
        <v>25.030229190748543</v>
      </c>
      <c r="I103" s="39">
        <v>36.196636559233283</v>
      </c>
      <c r="J103" s="40">
        <v>0.44611686466746264</v>
      </c>
      <c r="K103" s="39"/>
      <c r="L103" s="41">
        <v>36.196636559233283</v>
      </c>
      <c r="M103" s="42">
        <v>37.198955961133194</v>
      </c>
      <c r="N103" s="42">
        <v>38.229030543594732</v>
      </c>
      <c r="O103" s="43">
        <v>39.28762887404914</v>
      </c>
      <c r="P103" s="41">
        <v>47.148243207772815</v>
      </c>
      <c r="Q103" s="42">
        <v>48.453823046808758</v>
      </c>
      <c r="R103" s="42">
        <v>49.795555637254452</v>
      </c>
      <c r="S103" s="43">
        <v>51.174442083290145</v>
      </c>
      <c r="T103" s="41">
        <v>61.450607323968939</v>
      </c>
      <c r="U103" s="42">
        <v>63.152233271411703</v>
      </c>
      <c r="V103" s="42">
        <v>64.900978864877573</v>
      </c>
      <c r="W103" s="43">
        <v>66.69814889232228</v>
      </c>
      <c r="X103" s="44">
        <v>24.48</v>
      </c>
      <c r="Y103" s="41">
        <v>27.697874556614043</v>
      </c>
      <c r="Z103" s="42">
        <v>31.075190153346714</v>
      </c>
      <c r="AA103" s="42">
        <v>34.618309508629586</v>
      </c>
      <c r="AB103" s="43">
        <v>38.33382546275638</v>
      </c>
      <c r="AC103" s="41">
        <v>42.228568843608684</v>
      </c>
      <c r="AD103" s="42">
        <v>46.309616591545677</v>
      </c>
      <c r="AE103" s="42">
        <v>49.795555637254452</v>
      </c>
      <c r="AF103" s="43">
        <v>51.174442083290145</v>
      </c>
      <c r="AG103" s="41">
        <v>55.751852514531123</v>
      </c>
      <c r="AH103" s="42">
        <v>60.543528673985001</v>
      </c>
      <c r="AI103" s="42">
        <v>64.900978864877573</v>
      </c>
      <c r="AJ103" s="43">
        <v>66.69814889232228</v>
      </c>
      <c r="AK103" s="42"/>
      <c r="AL103" s="42"/>
      <c r="AM103" s="42"/>
      <c r="AN103" s="42"/>
      <c r="AO103" s="41">
        <v>22.907698737672323</v>
      </c>
      <c r="AP103" s="42">
        <v>23.420831189396178</v>
      </c>
      <c r="AQ103" s="42">
        <v>23.94545780803865</v>
      </c>
      <c r="AR103" s="43">
        <v>24.481836062938715</v>
      </c>
      <c r="AS103" s="42">
        <v>25.030229190748543</v>
      </c>
      <c r="AT103" s="41"/>
      <c r="AU103" s="42"/>
      <c r="AV103" s="42">
        <v>23.420831189396178</v>
      </c>
      <c r="AW103" s="42">
        <v>23.95</v>
      </c>
      <c r="AX103" s="42">
        <v>24.48</v>
      </c>
      <c r="AY103" s="36">
        <v>-13.28893782156096</v>
      </c>
      <c r="AZ103" s="36">
        <v>-13.778124771737016</v>
      </c>
      <c r="BA103" s="36">
        <v>-14.283572735556081</v>
      </c>
      <c r="BB103" s="45">
        <v>-14.805792811110425</v>
      </c>
      <c r="BC103" s="42"/>
      <c r="BD103" s="36">
        <v>-27.697874556614043</v>
      </c>
      <c r="BE103" s="36">
        <v>-31.075190153346714</v>
      </c>
      <c r="BF103" s="36">
        <v>-11.197478319233408</v>
      </c>
      <c r="BG103" s="36">
        <v>-14.383825462756381</v>
      </c>
      <c r="BI103" s="46">
        <v>22.907698737672323</v>
      </c>
      <c r="BJ103" s="46">
        <v>23.420831189396178</v>
      </c>
      <c r="BK103" s="46">
        <v>0.52462661864247195</v>
      </c>
      <c r="BL103" s="46">
        <v>0.53183606293871577</v>
      </c>
      <c r="BM103" s="46">
        <v>0.55022919074854215</v>
      </c>
    </row>
    <row r="104" spans="1:65" x14ac:dyDescent="0.2">
      <c r="A104" s="1">
        <v>19</v>
      </c>
      <c r="B104" s="1" t="s">
        <v>69</v>
      </c>
      <c r="C104" s="1" t="s">
        <v>121</v>
      </c>
      <c r="D104" s="1">
        <v>19</v>
      </c>
      <c r="E104" s="37" t="s">
        <v>31</v>
      </c>
      <c r="F104" s="58"/>
      <c r="G104" s="39">
        <v>1.1637451824089831</v>
      </c>
      <c r="H104" s="39">
        <v>1.1898130744949442</v>
      </c>
      <c r="I104" s="39">
        <v>1.6339760631679414</v>
      </c>
      <c r="J104" s="40">
        <v>0.37330484779009254</v>
      </c>
      <c r="K104" s="39"/>
      <c r="L104" s="41">
        <v>1.6339760631679414</v>
      </c>
      <c r="M104" s="42">
        <v>1.6792224193500462</v>
      </c>
      <c r="N104" s="42">
        <v>1.7257216903048367</v>
      </c>
      <c r="O104" s="43">
        <v>1.7735085704377869</v>
      </c>
      <c r="P104" s="41">
        <v>1.9751235637342339</v>
      </c>
      <c r="Q104" s="42">
        <v>2.0298166196992784</v>
      </c>
      <c r="R104" s="42">
        <v>2.0860241785671891</v>
      </c>
      <c r="S104" s="43">
        <v>2.1437881783683492</v>
      </c>
      <c r="T104" s="41">
        <v>2.383326155081495</v>
      </c>
      <c r="U104" s="42">
        <v>2.4493227302711404</v>
      </c>
      <c r="V104" s="42">
        <v>2.5171468135957822</v>
      </c>
      <c r="W104" s="43">
        <v>2.5868490104993236</v>
      </c>
      <c r="X104" s="44">
        <v>1.1599999999999999</v>
      </c>
      <c r="Y104" s="41">
        <v>1.1921215067676596</v>
      </c>
      <c r="Z104" s="42">
        <v>1.2251324887051678</v>
      </c>
      <c r="AA104" s="42">
        <v>1.2590575762286371</v>
      </c>
      <c r="AB104" s="43">
        <v>1.2939220817938983</v>
      </c>
      <c r="AC104" s="41">
        <v>1.3297520187828331</v>
      </c>
      <c r="AD104" s="42">
        <v>1.3665741209126963</v>
      </c>
      <c r="AE104" s="42">
        <v>2.0860241785671891</v>
      </c>
      <c r="AF104" s="43">
        <v>2.1437881783683492</v>
      </c>
      <c r="AG104" s="41">
        <v>2.2031517184372138</v>
      </c>
      <c r="AH104" s="42">
        <v>2.264159091569935</v>
      </c>
      <c r="AI104" s="42">
        <v>2.5171468135957822</v>
      </c>
      <c r="AJ104" s="43">
        <v>2.5868490104993236</v>
      </c>
      <c r="AK104" s="42"/>
      <c r="AL104" s="47">
        <v>0.85847261365651761</v>
      </c>
      <c r="AM104" s="42"/>
      <c r="AN104" s="42"/>
      <c r="AO104" s="41">
        <v>1.0889184935928569</v>
      </c>
      <c r="AP104" s="42">
        <v>1.113310267849337</v>
      </c>
      <c r="AQ104" s="42">
        <v>1.1382484178491619</v>
      </c>
      <c r="AR104" s="43">
        <v>1.1637451824089831</v>
      </c>
      <c r="AS104" s="42">
        <v>1.1898130744949442</v>
      </c>
      <c r="AT104" s="41"/>
      <c r="AU104" s="42"/>
      <c r="AV104" s="42">
        <v>1.113310267849337</v>
      </c>
      <c r="AW104" s="42">
        <v>1.1399999999999999</v>
      </c>
      <c r="AX104" s="42">
        <v>1.1599999999999999</v>
      </c>
      <c r="AY104" s="36">
        <v>-0.54505756957508456</v>
      </c>
      <c r="AZ104" s="36">
        <v>-0.56591215150070928</v>
      </c>
      <c r="BA104" s="36">
        <v>-0.58747327245567482</v>
      </c>
      <c r="BB104" s="45">
        <v>-0.60976338802880381</v>
      </c>
      <c r="BC104" s="42"/>
      <c r="BD104" s="36">
        <v>-1.1921215067676596</v>
      </c>
      <c r="BE104" s="36">
        <v>-1.2251324887051678</v>
      </c>
      <c r="BF104" s="36">
        <v>-0.14574730837930017</v>
      </c>
      <c r="BG104" s="36">
        <v>-0.15392208179389844</v>
      </c>
      <c r="BI104" s="46">
        <v>1.0889184935928569</v>
      </c>
      <c r="BJ104" s="46">
        <v>1.113310267849337</v>
      </c>
      <c r="BK104" s="46">
        <v>2.493814999982491E-2</v>
      </c>
      <c r="BL104" s="46">
        <v>2.3745182408983156E-2</v>
      </c>
      <c r="BM104" s="46">
        <v>2.9813074494944303E-2</v>
      </c>
    </row>
    <row r="105" spans="1:65" x14ac:dyDescent="0.2">
      <c r="A105" s="1">
        <v>19</v>
      </c>
      <c r="C105" s="1" t="s">
        <v>121</v>
      </c>
      <c r="D105" s="1">
        <v>19</v>
      </c>
      <c r="E105" s="28" t="s">
        <v>70</v>
      </c>
      <c r="F105" s="58"/>
      <c r="G105" s="39"/>
      <c r="H105" s="39"/>
      <c r="I105" s="39"/>
      <c r="J105" s="40"/>
      <c r="K105" s="39"/>
      <c r="L105" s="41"/>
      <c r="M105" s="42"/>
      <c r="N105" s="42"/>
      <c r="O105" s="43"/>
      <c r="P105" s="41"/>
      <c r="Q105" s="42"/>
      <c r="R105" s="42"/>
      <c r="S105" s="43"/>
      <c r="T105" s="41"/>
      <c r="U105" s="42"/>
      <c r="V105" s="42"/>
      <c r="W105" s="43"/>
      <c r="X105" s="44"/>
      <c r="Y105" s="41"/>
      <c r="Z105" s="42"/>
      <c r="AA105" s="42"/>
      <c r="AB105" s="43"/>
      <c r="AC105" s="41"/>
      <c r="AD105" s="42"/>
      <c r="AE105" s="42"/>
      <c r="AF105" s="43"/>
      <c r="AG105" s="41"/>
      <c r="AH105" s="42"/>
      <c r="AI105" s="42"/>
      <c r="AJ105" s="43"/>
      <c r="AK105" s="42"/>
      <c r="AL105" s="52"/>
      <c r="AM105" s="42"/>
      <c r="AN105" s="42"/>
      <c r="AO105" s="41"/>
      <c r="AP105" s="42"/>
      <c r="AQ105" s="42"/>
      <c r="AR105" s="43"/>
      <c r="AS105" s="42"/>
      <c r="AT105" s="41"/>
      <c r="AU105" s="42"/>
      <c r="AV105" s="42"/>
      <c r="AW105" s="42"/>
      <c r="AX105" s="42"/>
      <c r="AY105" s="36"/>
      <c r="AZ105" s="36"/>
      <c r="BA105" s="36"/>
      <c r="BB105" s="45"/>
      <c r="BC105" s="42"/>
      <c r="BD105" s="36"/>
      <c r="BE105" s="36"/>
      <c r="BF105" s="36"/>
      <c r="BG105" s="36"/>
      <c r="BI105" s="46">
        <v>0</v>
      </c>
      <c r="BJ105" s="46">
        <v>0</v>
      </c>
      <c r="BK105" s="46">
        <v>0</v>
      </c>
      <c r="BL105" s="46">
        <v>0</v>
      </c>
      <c r="BM105" s="46">
        <v>0</v>
      </c>
    </row>
    <row r="106" spans="1:65" x14ac:dyDescent="0.2">
      <c r="A106" s="1">
        <v>19</v>
      </c>
      <c r="B106" s="1" t="s">
        <v>70</v>
      </c>
      <c r="C106" s="1" t="s">
        <v>121</v>
      </c>
      <c r="D106" s="1">
        <v>19</v>
      </c>
      <c r="E106" s="37" t="s">
        <v>29</v>
      </c>
      <c r="F106" s="58" t="s">
        <v>45</v>
      </c>
      <c r="G106" s="39">
        <v>39.942303907259124</v>
      </c>
      <c r="H106" s="39">
        <v>40.837011514781729</v>
      </c>
      <c r="I106" s="39">
        <v>57.58965188169703</v>
      </c>
      <c r="J106" s="40">
        <v>0.41023179085598283</v>
      </c>
      <c r="K106" s="39"/>
      <c r="L106" s="41">
        <v>57.58965188169703</v>
      </c>
      <c r="M106" s="41">
        <v>59.184364289166901</v>
      </c>
      <c r="N106" s="41">
        <v>60.823235804730743</v>
      </c>
      <c r="O106" s="41">
        <v>62.507489236224338</v>
      </c>
      <c r="P106" s="41">
        <v>75.490466978170318</v>
      </c>
      <c r="Q106" s="41">
        <v>77.580870035009113</v>
      </c>
      <c r="R106" s="41">
        <v>79.729158346966358</v>
      </c>
      <c r="S106" s="41">
        <v>81.936934811985182</v>
      </c>
      <c r="T106" s="41">
        <v>98.991741226069038</v>
      </c>
      <c r="U106" s="41">
        <v>101.73291698963413</v>
      </c>
      <c r="V106" s="41">
        <v>104.54999852547569</v>
      </c>
      <c r="W106" s="41">
        <v>107.44508773685051</v>
      </c>
      <c r="X106" s="44">
        <v>39.94</v>
      </c>
      <c r="Y106" s="41">
        <v>43.585976707155424</v>
      </c>
      <c r="Z106" s="42">
        <v>47.403249011434539</v>
      </c>
      <c r="AA106" s="42">
        <v>51.398507895262931</v>
      </c>
      <c r="AB106" s="43">
        <v>55.578683552871539</v>
      </c>
      <c r="AC106" s="41">
        <v>59.950953507731555</v>
      </c>
      <c r="AD106" s="42">
        <v>64.522750996123435</v>
      </c>
      <c r="AE106" s="42">
        <v>69.301773625354627</v>
      </c>
      <c r="AF106" s="43">
        <v>74.295992315408142</v>
      </c>
      <c r="AG106" s="41">
        <v>79.513660533079928</v>
      </c>
      <c r="AH106" s="42">
        <v>84.963323827947264</v>
      </c>
      <c r="AI106" s="42">
        <v>90.653829679803493</v>
      </c>
      <c r="AJ106" s="43">
        <v>96.594337667496632</v>
      </c>
      <c r="AK106" s="42"/>
      <c r="AL106" s="52"/>
      <c r="AM106" s="42"/>
      <c r="AN106" s="42"/>
      <c r="AO106" s="41">
        <v>37.374086749203251</v>
      </c>
      <c r="AP106" s="42">
        <v>38.211266292385396</v>
      </c>
      <c r="AQ106" s="42">
        <v>39.067198657334828</v>
      </c>
      <c r="AR106" s="43">
        <v>39.942303907259124</v>
      </c>
      <c r="AS106" s="42">
        <v>40.837011514781729</v>
      </c>
      <c r="AT106" s="41"/>
      <c r="AU106" s="42"/>
      <c r="AV106" s="42">
        <v>35.2221871104</v>
      </c>
      <c r="AW106" s="42">
        <v>38.5</v>
      </c>
      <c r="AX106" s="42">
        <v>39.94</v>
      </c>
      <c r="AY106" s="36">
        <v>-20.215565132493779</v>
      </c>
      <c r="AZ106" s="36">
        <v>-20.973097996781505</v>
      </c>
      <c r="BA106" s="36">
        <v>-21.756037147395915</v>
      </c>
      <c r="BB106" s="45">
        <v>-22.565185328965214</v>
      </c>
      <c r="BC106" s="42"/>
      <c r="BD106" s="36">
        <v>-43.585976707155424</v>
      </c>
      <c r="BE106" s="36">
        <v>-47.403249011434539</v>
      </c>
      <c r="BF106" s="36">
        <v>-16.176320784862931</v>
      </c>
      <c r="BG106" s="36">
        <v>-17.078683552871539</v>
      </c>
      <c r="BI106" s="46">
        <v>32.070495999999999</v>
      </c>
      <c r="BJ106" s="46">
        <v>35.2221871104</v>
      </c>
      <c r="BK106" s="46">
        <v>3.2767951800729591</v>
      </c>
      <c r="BL106" s="46">
        <v>1.4423039072591237</v>
      </c>
      <c r="BM106" s="46">
        <v>0.89701151478173102</v>
      </c>
    </row>
    <row r="107" spans="1:65" x14ac:dyDescent="0.2">
      <c r="A107" s="1">
        <v>19</v>
      </c>
      <c r="B107" s="1" t="s">
        <v>70</v>
      </c>
      <c r="C107" s="1" t="s">
        <v>121</v>
      </c>
      <c r="D107" s="1">
        <v>19</v>
      </c>
      <c r="E107" s="37" t="s">
        <v>31</v>
      </c>
      <c r="F107" s="58"/>
      <c r="G107" s="39">
        <v>1.1637451824089831</v>
      </c>
      <c r="H107" s="39">
        <v>1.1898130744949442</v>
      </c>
      <c r="I107" s="39">
        <v>1.6339760631679414</v>
      </c>
      <c r="J107" s="40">
        <v>0.37330484779009254</v>
      </c>
      <c r="K107" s="39"/>
      <c r="L107" s="41">
        <v>1.6339760631679414</v>
      </c>
      <c r="M107" s="41">
        <v>1.6792224193500462</v>
      </c>
      <c r="N107" s="41">
        <v>1.7257216903048367</v>
      </c>
      <c r="O107" s="41">
        <v>1.7735085704377869</v>
      </c>
      <c r="P107" s="41">
        <v>1.9751235637342339</v>
      </c>
      <c r="Q107" s="41">
        <v>2.0298166196992784</v>
      </c>
      <c r="R107" s="41">
        <v>2.0860241785671891</v>
      </c>
      <c r="S107" s="41">
        <v>2.1437881783683492</v>
      </c>
      <c r="T107" s="41">
        <v>2.383326155081495</v>
      </c>
      <c r="U107" s="41">
        <v>2.4493227302711404</v>
      </c>
      <c r="V107" s="41">
        <v>2.5171468135957822</v>
      </c>
      <c r="W107" s="41">
        <v>2.5868490104993236</v>
      </c>
      <c r="X107" s="44">
        <v>1.1599999999999999</v>
      </c>
      <c r="Y107" s="64">
        <v>1.1921215067676596</v>
      </c>
      <c r="Z107" s="42">
        <v>1.2251324887051642</v>
      </c>
      <c r="AA107" s="42">
        <v>1.2590575762286333</v>
      </c>
      <c r="AB107" s="43">
        <v>1.2939220817938943</v>
      </c>
      <c r="AC107" s="41">
        <v>1.3297520187828291</v>
      </c>
      <c r="AD107" s="42">
        <v>1.3665741209126923</v>
      </c>
      <c r="AE107" s="42">
        <v>1.4044158621828704</v>
      </c>
      <c r="AF107" s="43">
        <v>1.4433054773739982</v>
      </c>
      <c r="AG107" s="41">
        <v>1.4832719831147438</v>
      </c>
      <c r="AH107" s="42">
        <v>1.5243451995319022</v>
      </c>
      <c r="AI107" s="42">
        <v>1.5665557725000181</v>
      </c>
      <c r="AJ107" s="43">
        <v>1.6099351965071502</v>
      </c>
      <c r="AK107" s="42"/>
      <c r="AL107" s="47">
        <v>0.85847261365651761</v>
      </c>
      <c r="AM107" s="42"/>
      <c r="AN107" s="42"/>
      <c r="AO107" s="41">
        <v>1.0889184935928569</v>
      </c>
      <c r="AP107" s="42">
        <v>1.113310267849337</v>
      </c>
      <c r="AQ107" s="42">
        <v>1.1382484178491619</v>
      </c>
      <c r="AR107" s="43">
        <v>1.1637451824089831</v>
      </c>
      <c r="AS107" s="42">
        <v>1.1898130744949442</v>
      </c>
      <c r="AT107" s="41"/>
      <c r="AU107" s="42"/>
      <c r="AV107" s="42">
        <v>1.1133102678493358</v>
      </c>
      <c r="AW107" s="42">
        <v>1.1399999999999999</v>
      </c>
      <c r="AX107" s="42">
        <v>1.1599999999999999</v>
      </c>
      <c r="AY107" s="36">
        <v>-0.54505756957508456</v>
      </c>
      <c r="AZ107" s="36">
        <v>-0.56591215150070928</v>
      </c>
      <c r="BA107" s="36">
        <v>-0.58747327245567482</v>
      </c>
      <c r="BB107" s="45">
        <v>-0.60976338802880381</v>
      </c>
      <c r="BC107" s="42"/>
      <c r="BD107" s="36">
        <v>-1.1921215067676596</v>
      </c>
      <c r="BE107" s="36">
        <v>-1.2251324887051642</v>
      </c>
      <c r="BF107" s="36">
        <v>-0.1457473083792975</v>
      </c>
      <c r="BG107" s="36">
        <v>-0.15392208179389444</v>
      </c>
      <c r="BI107" s="46">
        <v>1.0889184935928569</v>
      </c>
      <c r="BJ107" s="46">
        <v>1.1133102678493358</v>
      </c>
      <c r="BK107" s="46">
        <v>2.493814999982602E-2</v>
      </c>
      <c r="BL107" s="46">
        <v>2.3745182408983156E-2</v>
      </c>
      <c r="BM107" s="46">
        <v>2.9813074494944303E-2</v>
      </c>
    </row>
    <row r="108" spans="1:65" x14ac:dyDescent="0.2">
      <c r="A108" s="1">
        <v>20</v>
      </c>
      <c r="C108" s="1" t="s">
        <v>122</v>
      </c>
      <c r="D108" s="1">
        <v>20</v>
      </c>
      <c r="E108" s="28" t="s">
        <v>71</v>
      </c>
      <c r="F108" s="17"/>
      <c r="G108" s="39">
        <v>0</v>
      </c>
      <c r="H108" s="39">
        <v>0</v>
      </c>
      <c r="I108" s="39">
        <v>0</v>
      </c>
      <c r="J108" s="40" t="s">
        <v>103</v>
      </c>
      <c r="K108" s="39"/>
      <c r="L108" s="53"/>
      <c r="M108" s="38"/>
      <c r="N108" s="38"/>
      <c r="O108" s="54"/>
      <c r="P108" s="53"/>
      <c r="Q108" s="38"/>
      <c r="R108" s="38"/>
      <c r="S108" s="54"/>
      <c r="T108" s="53"/>
      <c r="U108" s="38"/>
      <c r="V108" s="38"/>
      <c r="W108" s="54"/>
      <c r="X108" s="44"/>
      <c r="Y108" s="53"/>
      <c r="Z108" s="38"/>
      <c r="AA108" s="38"/>
      <c r="AB108" s="54"/>
      <c r="AC108" s="53"/>
      <c r="AD108" s="38"/>
      <c r="AE108" s="38"/>
      <c r="AF108" s="54"/>
      <c r="AG108" s="53"/>
      <c r="AH108" s="38"/>
      <c r="AI108" s="38"/>
      <c r="AJ108" s="54"/>
      <c r="AO108" s="53"/>
      <c r="AP108" s="38"/>
      <c r="AQ108" s="38"/>
      <c r="AR108" s="54"/>
      <c r="AS108" s="42" t="s">
        <v>103</v>
      </c>
      <c r="AT108" s="55"/>
      <c r="AY108" s="36">
        <v>0</v>
      </c>
      <c r="AZ108" s="36">
        <v>0</v>
      </c>
      <c r="BA108" s="36">
        <v>0</v>
      </c>
      <c r="BB108" s="45">
        <v>0</v>
      </c>
      <c r="BD108" s="36">
        <v>0</v>
      </c>
      <c r="BE108" s="36">
        <v>0</v>
      </c>
      <c r="BF108" s="36">
        <v>0</v>
      </c>
      <c r="BG108" s="36">
        <v>0</v>
      </c>
      <c r="BI108" s="46">
        <v>0</v>
      </c>
      <c r="BJ108" s="46">
        <v>0</v>
      </c>
      <c r="BK108" s="46">
        <v>0</v>
      </c>
      <c r="BL108" s="46">
        <v>0</v>
      </c>
      <c r="BM108" s="46">
        <v>0</v>
      </c>
    </row>
    <row r="109" spans="1:65" x14ac:dyDescent="0.2">
      <c r="A109" s="1">
        <v>20</v>
      </c>
      <c r="B109" s="1" t="s">
        <v>72</v>
      </c>
      <c r="C109" s="1" t="s">
        <v>122</v>
      </c>
      <c r="D109" s="1">
        <v>20</v>
      </c>
      <c r="E109" s="37" t="s">
        <v>29</v>
      </c>
      <c r="F109" s="38" t="s">
        <v>30</v>
      </c>
      <c r="G109" s="39">
        <v>54.499869848394027</v>
      </c>
      <c r="H109" s="39">
        <v>55.72066693299805</v>
      </c>
      <c r="I109" s="39">
        <v>78.707454026179036</v>
      </c>
      <c r="J109" s="40">
        <v>0.41253610838545257</v>
      </c>
      <c r="K109" s="39"/>
      <c r="L109" s="41">
        <v>78.707454026179036</v>
      </c>
      <c r="M109" s="42">
        <v>80.886938523736902</v>
      </c>
      <c r="N109" s="42">
        <v>83.126775026500184</v>
      </c>
      <c r="O109" s="43">
        <v>85.428634739075505</v>
      </c>
      <c r="P109" s="41">
        <v>99.526958481334105</v>
      </c>
      <c r="Q109" s="42">
        <v>102.28295492135365</v>
      </c>
      <c r="R109" s="42">
        <v>105.11526753232124</v>
      </c>
      <c r="S109" s="43">
        <v>108.02600958182445</v>
      </c>
      <c r="T109" s="41">
        <v>128.15367314642137</v>
      </c>
      <c r="U109" s="42">
        <v>131.70237062855335</v>
      </c>
      <c r="V109" s="42">
        <v>135.34933492981349</v>
      </c>
      <c r="W109" s="43">
        <v>139.09728715218085</v>
      </c>
      <c r="X109" s="44">
        <v>37.25</v>
      </c>
      <c r="Y109" s="41">
        <v>40.821488040599391</v>
      </c>
      <c r="Z109" s="42">
        <v>44.562209016075144</v>
      </c>
      <c r="AA109" s="42">
        <v>48.478796791767216</v>
      </c>
      <c r="AB109" s="43">
        <v>52.578122863194316</v>
      </c>
      <c r="AC109" s="41">
        <v>56.867304429692062</v>
      </c>
      <c r="AD109" s="42">
        <v>61.353712732972454</v>
      </c>
      <c r="AE109" s="42">
        <v>66.044981669085743</v>
      </c>
      <c r="AF109" s="43">
        <v>70.949016682532232</v>
      </c>
      <c r="AG109" s="41">
        <v>76.074003951546601</v>
      </c>
      <c r="AH109" s="42">
        <v>81.428419873860364</v>
      </c>
      <c r="AI109" s="42">
        <v>87.021040862540545</v>
      </c>
      <c r="AJ109" s="43">
        <v>92.860953461803348</v>
      </c>
      <c r="AK109" s="42"/>
      <c r="AL109" s="42"/>
      <c r="AM109" s="42"/>
      <c r="AN109" s="42"/>
      <c r="AO109" s="41">
        <v>50.995627800127508</v>
      </c>
      <c r="AP109" s="42">
        <v>52.137929862850363</v>
      </c>
      <c r="AQ109" s="42">
        <v>53.305819491778209</v>
      </c>
      <c r="AR109" s="43">
        <v>54.499869848394027</v>
      </c>
      <c r="AS109" s="42">
        <v>55.72066693299805</v>
      </c>
      <c r="AT109" s="41"/>
      <c r="AU109" s="42"/>
      <c r="AV109" s="42">
        <v>30.77</v>
      </c>
      <c r="AW109" s="42">
        <v>33.950000000000003</v>
      </c>
      <c r="AX109" s="42">
        <v>37.25</v>
      </c>
      <c r="AY109" s="36">
        <v>-27.711826226051528</v>
      </c>
      <c r="AZ109" s="36">
        <v>-28.749008660886538</v>
      </c>
      <c r="BA109" s="36">
        <v>-29.820955534721975</v>
      </c>
      <c r="BB109" s="45">
        <v>-30.928764890681478</v>
      </c>
      <c r="BC109" s="42"/>
      <c r="BD109" s="36">
        <v>-40.821488040599391</v>
      </c>
      <c r="BE109" s="36">
        <v>-44.562209016075144</v>
      </c>
      <c r="BF109" s="36">
        <v>-17.708796791767217</v>
      </c>
      <c r="BG109" s="36">
        <v>-18.628122863194314</v>
      </c>
      <c r="BI109" s="46">
        <v>27.72</v>
      </c>
      <c r="BJ109" s="46">
        <v>30.77</v>
      </c>
      <c r="BK109" s="46">
        <v>3.1800000000000033</v>
      </c>
      <c r="BL109" s="46">
        <v>3.2999999999999972</v>
      </c>
      <c r="BM109" s="46">
        <v>3.4349207313126513</v>
      </c>
    </row>
    <row r="110" spans="1:65" x14ac:dyDescent="0.2">
      <c r="A110" s="1">
        <v>20</v>
      </c>
      <c r="B110" s="1" t="s">
        <v>72</v>
      </c>
      <c r="C110" s="1" t="s">
        <v>122</v>
      </c>
      <c r="D110" s="1">
        <v>20</v>
      </c>
      <c r="E110" s="37" t="s">
        <v>31</v>
      </c>
      <c r="F110" s="38"/>
      <c r="G110" s="39">
        <v>6.4649733365330704</v>
      </c>
      <c r="H110" s="39">
        <v>6.6097887392714112</v>
      </c>
      <c r="I110" s="39">
        <v>11.341333082942921</v>
      </c>
      <c r="J110" s="40">
        <v>0.71583896707008243</v>
      </c>
      <c r="K110" s="39"/>
      <c r="L110" s="41">
        <v>11.341333082942921</v>
      </c>
      <c r="M110" s="42">
        <v>11.655385416889493</v>
      </c>
      <c r="N110" s="42">
        <v>11.978134159603533</v>
      </c>
      <c r="O110" s="43">
        <v>12.309820122941145</v>
      </c>
      <c r="P110" s="41">
        <v>13.709412445966729</v>
      </c>
      <c r="Q110" s="42">
        <v>14.089039156883754</v>
      </c>
      <c r="R110" s="42">
        <v>14.479178093631727</v>
      </c>
      <c r="S110" s="43">
        <v>14.880120349773737</v>
      </c>
      <c r="T110" s="41">
        <v>16.542898717368558</v>
      </c>
      <c r="U110" s="42">
        <v>17.000987366598427</v>
      </c>
      <c r="V110" s="42">
        <v>17.471760927592452</v>
      </c>
      <c r="W110" s="43">
        <v>17.955570657660193</v>
      </c>
      <c r="X110" s="44">
        <v>5.22</v>
      </c>
      <c r="Y110" s="41">
        <v>5.3645467804544653</v>
      </c>
      <c r="Z110" s="42">
        <v>5.5130961991732477</v>
      </c>
      <c r="AA110" s="42">
        <v>5.6657590930288517</v>
      </c>
      <c r="AB110" s="43">
        <v>5.8226493680725184</v>
      </c>
      <c r="AC110" s="41">
        <v>5.9838840845227299</v>
      </c>
      <c r="AD110" s="42">
        <v>6.1495835441071129</v>
      </c>
      <c r="AE110" s="42">
        <v>6.3198713798229011</v>
      </c>
      <c r="AF110" s="43">
        <v>6.4948746481829946</v>
      </c>
      <c r="AG110" s="41">
        <v>6.6747239240163596</v>
      </c>
      <c r="AH110" s="42">
        <v>6.8595533978935581</v>
      </c>
      <c r="AI110" s="42">
        <v>7.0495009762500729</v>
      </c>
      <c r="AJ110" s="43">
        <v>7.2447083842821707</v>
      </c>
      <c r="AK110" s="42"/>
      <c r="AL110" s="47">
        <v>0.39897632248560333</v>
      </c>
      <c r="AM110" s="42"/>
      <c r="AN110" s="42"/>
      <c r="AO110" s="41">
        <v>6.0492873638909046</v>
      </c>
      <c r="AP110" s="42">
        <v>6.1847914008420606</v>
      </c>
      <c r="AQ110" s="42">
        <v>6.3233307282209221</v>
      </c>
      <c r="AR110" s="43">
        <v>6.4649733365330704</v>
      </c>
      <c r="AS110" s="42">
        <v>6.6097887392714112</v>
      </c>
      <c r="AT110" s="41"/>
      <c r="AU110" s="42"/>
      <c r="AV110" s="42">
        <v>5</v>
      </c>
      <c r="AW110" s="42">
        <v>5.1100000000000003</v>
      </c>
      <c r="AX110" s="42">
        <v>5.22</v>
      </c>
      <c r="AY110" s="36">
        <v>-5.292045719052016</v>
      </c>
      <c r="AZ110" s="36">
        <v>-5.470594016047432</v>
      </c>
      <c r="BA110" s="36">
        <v>-5.6548034313826108</v>
      </c>
      <c r="BB110" s="45">
        <v>-5.8448467864080751</v>
      </c>
      <c r="BC110" s="42"/>
      <c r="BD110" s="36">
        <v>-5.3645467804544653</v>
      </c>
      <c r="BE110" s="36">
        <v>-5.5130961991732477</v>
      </c>
      <c r="BF110" s="36">
        <v>-0.66575909302885172</v>
      </c>
      <c r="BG110" s="36">
        <v>-0.71264936807251811</v>
      </c>
      <c r="BI110" s="46">
        <v>4.8899999999999997</v>
      </c>
      <c r="BJ110" s="46">
        <v>5</v>
      </c>
      <c r="BK110" s="46">
        <v>0.11000000000000032</v>
      </c>
      <c r="BL110" s="46">
        <v>0.10999999999999943</v>
      </c>
      <c r="BM110" s="46">
        <v>0.10999999999999943</v>
      </c>
    </row>
    <row r="111" spans="1:65" ht="12" customHeight="1" x14ac:dyDescent="0.2">
      <c r="E111" s="28"/>
      <c r="F111" s="17"/>
      <c r="G111" s="39"/>
      <c r="H111" s="39"/>
      <c r="I111" s="39"/>
      <c r="J111" s="40"/>
      <c r="K111" s="39"/>
      <c r="L111" s="53"/>
      <c r="M111" s="38"/>
      <c r="N111" s="38"/>
      <c r="O111" s="54"/>
      <c r="P111" s="53"/>
      <c r="Q111" s="38"/>
      <c r="R111" s="38"/>
      <c r="S111" s="54"/>
      <c r="T111" s="53"/>
      <c r="U111" s="38"/>
      <c r="V111" s="38"/>
      <c r="W111" s="54"/>
      <c r="X111" s="44"/>
      <c r="Y111" s="53"/>
      <c r="Z111" s="38"/>
      <c r="AA111" s="38"/>
      <c r="AB111" s="54"/>
      <c r="AC111" s="53"/>
      <c r="AD111" s="38"/>
      <c r="AE111" s="38"/>
      <c r="AF111" s="54"/>
      <c r="AG111" s="53"/>
      <c r="AH111" s="38"/>
      <c r="AI111" s="38"/>
      <c r="AJ111" s="54"/>
      <c r="AO111" s="53"/>
      <c r="AP111" s="38"/>
      <c r="AQ111" s="38"/>
      <c r="AR111" s="54"/>
      <c r="AS111" s="42"/>
      <c r="AT111" s="55"/>
      <c r="AY111" s="36"/>
      <c r="AZ111" s="36"/>
      <c r="BA111" s="36"/>
      <c r="BB111" s="45"/>
      <c r="BD111" s="36"/>
      <c r="BE111" s="36"/>
      <c r="BF111" s="36"/>
      <c r="BG111" s="36"/>
      <c r="BI111" s="46"/>
      <c r="BJ111" s="46"/>
      <c r="BK111" s="46"/>
      <c r="BL111" s="46"/>
      <c r="BM111" s="46"/>
    </row>
    <row r="112" spans="1:65" ht="12" customHeight="1" x14ac:dyDescent="0.2">
      <c r="E112" s="37"/>
      <c r="F112" s="38"/>
      <c r="G112" s="39"/>
      <c r="H112" s="39"/>
      <c r="I112" s="39"/>
      <c r="J112" s="40"/>
      <c r="K112" s="39"/>
      <c r="L112" s="41"/>
      <c r="M112" s="42"/>
      <c r="N112" s="42"/>
      <c r="O112" s="43"/>
      <c r="P112" s="41"/>
      <c r="Q112" s="42"/>
      <c r="R112" s="42"/>
      <c r="S112" s="43"/>
      <c r="T112" s="41"/>
      <c r="U112" s="42"/>
      <c r="V112" s="42"/>
      <c r="W112" s="43"/>
      <c r="X112" s="44"/>
      <c r="Y112" s="41"/>
      <c r="Z112" s="42"/>
      <c r="AA112" s="42"/>
      <c r="AB112" s="43"/>
      <c r="AC112" s="41"/>
      <c r="AD112" s="42"/>
      <c r="AE112" s="42"/>
      <c r="AF112" s="43"/>
      <c r="AG112" s="41"/>
      <c r="AH112" s="42"/>
      <c r="AI112" s="42"/>
      <c r="AJ112" s="43"/>
      <c r="AO112" s="41"/>
      <c r="AP112" s="42"/>
      <c r="AQ112" s="42"/>
      <c r="AR112" s="43"/>
      <c r="AS112" s="42"/>
      <c r="AT112" s="41"/>
      <c r="AU112" s="42"/>
      <c r="AV112" s="42"/>
      <c r="AW112" s="42"/>
      <c r="AX112" s="42"/>
      <c r="AY112" s="36"/>
      <c r="AZ112" s="36"/>
      <c r="BA112" s="36"/>
      <c r="BB112" s="45"/>
      <c r="BC112" s="42"/>
      <c r="BD112" s="36"/>
      <c r="BE112" s="36"/>
      <c r="BF112" s="36"/>
      <c r="BG112" s="36"/>
      <c r="BI112" s="46"/>
      <c r="BJ112" s="46"/>
      <c r="BK112" s="46"/>
      <c r="BL112" s="46"/>
      <c r="BM112" s="46"/>
    </row>
    <row r="113" spans="1:65" ht="12" customHeight="1" x14ac:dyDescent="0.2">
      <c r="E113" s="37"/>
      <c r="F113" s="38"/>
      <c r="G113" s="39"/>
      <c r="H113" s="39"/>
      <c r="I113" s="39"/>
      <c r="J113" s="40"/>
      <c r="K113" s="39"/>
      <c r="L113" s="41"/>
      <c r="M113" s="42"/>
      <c r="N113" s="42"/>
      <c r="O113" s="43"/>
      <c r="P113" s="41"/>
      <c r="Q113" s="42"/>
      <c r="R113" s="42"/>
      <c r="S113" s="43"/>
      <c r="T113" s="41"/>
      <c r="U113" s="42"/>
      <c r="V113" s="42"/>
      <c r="W113" s="43"/>
      <c r="X113" s="44"/>
      <c r="Y113" s="41"/>
      <c r="Z113" s="42"/>
      <c r="AA113" s="42"/>
      <c r="AB113" s="43"/>
      <c r="AC113" s="41"/>
      <c r="AD113" s="42"/>
      <c r="AE113" s="42"/>
      <c r="AF113" s="43"/>
      <c r="AG113" s="41"/>
      <c r="AH113" s="42"/>
      <c r="AI113" s="42"/>
      <c r="AJ113" s="43"/>
      <c r="AO113" s="41"/>
      <c r="AP113" s="42"/>
      <c r="AQ113" s="42"/>
      <c r="AR113" s="43"/>
      <c r="AS113" s="42"/>
      <c r="AT113" s="41"/>
      <c r="AU113" s="42"/>
      <c r="AV113" s="42"/>
      <c r="AW113" s="42"/>
      <c r="AX113" s="42"/>
      <c r="AY113" s="36"/>
      <c r="AZ113" s="36"/>
      <c r="BA113" s="36"/>
      <c r="BB113" s="45"/>
      <c r="BC113" s="42"/>
      <c r="BD113" s="36"/>
      <c r="BE113" s="36"/>
      <c r="BF113" s="36"/>
      <c r="BG113" s="36"/>
      <c r="BI113" s="46"/>
      <c r="BJ113" s="46"/>
      <c r="BK113" s="46"/>
      <c r="BL113" s="46"/>
      <c r="BM113" s="46"/>
    </row>
    <row r="114" spans="1:65" x14ac:dyDescent="0.2">
      <c r="A114" s="1">
        <v>21</v>
      </c>
      <c r="C114" s="1" t="s">
        <v>123</v>
      </c>
      <c r="D114" s="1">
        <v>21</v>
      </c>
      <c r="E114" s="28" t="s">
        <v>73</v>
      </c>
      <c r="F114" s="17"/>
      <c r="G114" s="39">
        <v>0</v>
      </c>
      <c r="H114" s="39">
        <v>0</v>
      </c>
      <c r="I114" s="39">
        <v>0</v>
      </c>
      <c r="J114" s="40" t="s">
        <v>103</v>
      </c>
      <c r="K114" s="39"/>
      <c r="L114" s="53"/>
      <c r="M114" s="38"/>
      <c r="N114" s="38"/>
      <c r="O114" s="54"/>
      <c r="P114" s="53"/>
      <c r="Q114" s="38"/>
      <c r="R114" s="38"/>
      <c r="S114" s="54"/>
      <c r="T114" s="53"/>
      <c r="U114" s="38"/>
      <c r="V114" s="38"/>
      <c r="W114" s="54"/>
      <c r="X114" s="44"/>
      <c r="Y114" s="53"/>
      <c r="Z114" s="38"/>
      <c r="AA114" s="38"/>
      <c r="AB114" s="54"/>
      <c r="AC114" s="53"/>
      <c r="AD114" s="38"/>
      <c r="AE114" s="38"/>
      <c r="AF114" s="54"/>
      <c r="AG114" s="53"/>
      <c r="AH114" s="38"/>
      <c r="AI114" s="38"/>
      <c r="AJ114" s="54"/>
      <c r="AO114" s="53"/>
      <c r="AP114" s="38"/>
      <c r="AQ114" s="38"/>
      <c r="AR114" s="54"/>
      <c r="AS114" s="42" t="s">
        <v>103</v>
      </c>
      <c r="AT114" s="55"/>
      <c r="AY114" s="36">
        <v>0</v>
      </c>
      <c r="AZ114" s="36">
        <v>0</v>
      </c>
      <c r="BA114" s="36">
        <v>0</v>
      </c>
      <c r="BB114" s="45">
        <v>0</v>
      </c>
      <c r="BD114" s="36">
        <v>0</v>
      </c>
      <c r="BE114" s="36">
        <v>0</v>
      </c>
      <c r="BF114" s="36">
        <v>0</v>
      </c>
      <c r="BG114" s="36">
        <v>0</v>
      </c>
      <c r="BI114" s="46">
        <v>0</v>
      </c>
      <c r="BJ114" s="46">
        <v>0</v>
      </c>
      <c r="BK114" s="46">
        <v>0</v>
      </c>
      <c r="BL114" s="46">
        <v>0</v>
      </c>
      <c r="BM114" s="46">
        <v>0</v>
      </c>
    </row>
    <row r="115" spans="1:65" x14ac:dyDescent="0.2">
      <c r="A115" s="1">
        <v>21</v>
      </c>
      <c r="B115" s="1" t="s">
        <v>73</v>
      </c>
      <c r="C115" s="1" t="s">
        <v>123</v>
      </c>
      <c r="D115" s="1">
        <v>21</v>
      </c>
      <c r="E115" s="37" t="s">
        <v>29</v>
      </c>
      <c r="F115" s="38" t="s">
        <v>30</v>
      </c>
      <c r="G115" s="39">
        <v>46.273512153951103</v>
      </c>
      <c r="H115" s="39">
        <v>47.310038826199609</v>
      </c>
      <c r="I115" s="39">
        <v>54.485646532423331</v>
      </c>
      <c r="J115" s="40">
        <v>0.15167198937596255</v>
      </c>
      <c r="K115" s="39"/>
      <c r="L115" s="41">
        <v>54.485646532423331</v>
      </c>
      <c r="M115" s="42">
        <v>55.994406070209102</v>
      </c>
      <c r="N115" s="42">
        <v>57.5449445991188</v>
      </c>
      <c r="O115" s="43">
        <v>59.138419019278416</v>
      </c>
      <c r="P115" s="41">
        <v>68.332199024331814</v>
      </c>
      <c r="Q115" s="42">
        <v>70.224382811753429</v>
      </c>
      <c r="R115" s="42">
        <v>72.168962973600316</v>
      </c>
      <c r="S115" s="43">
        <v>74.167390415472255</v>
      </c>
      <c r="T115" s="41">
        <v>87.185942616618533</v>
      </c>
      <c r="U115" s="42">
        <v>89.600204552656834</v>
      </c>
      <c r="V115" s="42">
        <v>92.081319705175602</v>
      </c>
      <c r="W115" s="43">
        <v>94.631139303524535</v>
      </c>
      <c r="X115" s="44">
        <v>43.59</v>
      </c>
      <c r="Y115" s="41">
        <v>47.337048689657117</v>
      </c>
      <c r="Z115" s="42">
        <v>51.258191756067184</v>
      </c>
      <c r="AA115" s="42">
        <v>55.360197682534071</v>
      </c>
      <c r="AB115" s="43">
        <v>59.138419019278416</v>
      </c>
      <c r="AC115" s="41">
        <v>63.609261445582625</v>
      </c>
      <c r="AD115" s="42">
        <v>68.282360971201982</v>
      </c>
      <c r="AE115" s="42">
        <v>72.168962973600316</v>
      </c>
      <c r="AF115" s="43">
        <v>74.167390415472255</v>
      </c>
      <c r="AG115" s="41">
        <v>79.381497523834454</v>
      </c>
      <c r="AH115" s="42">
        <v>84.827501098877732</v>
      </c>
      <c r="AI115" s="42">
        <v>90.514245889776205</v>
      </c>
      <c r="AJ115" s="43">
        <v>94.631139303524535</v>
      </c>
      <c r="AK115" s="42"/>
      <c r="AL115" s="42"/>
      <c r="AM115" s="42"/>
      <c r="AN115" s="42"/>
      <c r="AO115" s="41">
        <v>43.298209874112253</v>
      </c>
      <c r="AP115" s="42">
        <v>44.268089775292353</v>
      </c>
      <c r="AQ115" s="42">
        <v>45.259694986258907</v>
      </c>
      <c r="AR115" s="43">
        <v>46.273512153951103</v>
      </c>
      <c r="AS115" s="42">
        <v>47.310038826199609</v>
      </c>
      <c r="AT115" s="41"/>
      <c r="AU115" s="42"/>
      <c r="AV115" s="42">
        <v>36.831951820799993</v>
      </c>
      <c r="AW115" s="42">
        <v>40.14</v>
      </c>
      <c r="AX115" s="42">
        <v>43.59</v>
      </c>
      <c r="AY115" s="36">
        <v>-11.187436658311078</v>
      </c>
      <c r="AZ115" s="36">
        <v>-11.726316294916749</v>
      </c>
      <c r="BA115" s="36">
        <v>-12.285249612859893</v>
      </c>
      <c r="BB115" s="45">
        <v>-12.864906865327313</v>
      </c>
      <c r="BC115" s="42"/>
      <c r="BD115" s="36">
        <v>-47.337048689657117</v>
      </c>
      <c r="BE115" s="36">
        <v>-51.258191756067184</v>
      </c>
      <c r="BF115" s="36">
        <v>-18.528245861734078</v>
      </c>
      <c r="BG115" s="36">
        <v>-18.998419019278415</v>
      </c>
      <c r="BI115" s="46">
        <v>33.644991999999995</v>
      </c>
      <c r="BJ115" s="46">
        <v>36.831951820799993</v>
      </c>
      <c r="BK115" s="46">
        <v>3.3128539095859182</v>
      </c>
      <c r="BL115" s="46">
        <v>3.4475946949756775</v>
      </c>
      <c r="BM115" s="46">
        <v>3.5744775474557784</v>
      </c>
    </row>
    <row r="116" spans="1:65" x14ac:dyDescent="0.2">
      <c r="A116" s="1">
        <v>21</v>
      </c>
      <c r="B116" s="1" t="s">
        <v>73</v>
      </c>
      <c r="C116" s="1" t="s">
        <v>123</v>
      </c>
      <c r="D116" s="1">
        <v>21</v>
      </c>
      <c r="E116" s="37" t="s">
        <v>31</v>
      </c>
      <c r="F116" s="38"/>
      <c r="G116" s="39">
        <v>4.8996610234166855</v>
      </c>
      <c r="H116" s="39">
        <v>5.009413430341219</v>
      </c>
      <c r="I116" s="39">
        <v>7.0776595160662845</v>
      </c>
      <c r="J116" s="40">
        <v>0.41287190895405607</v>
      </c>
      <c r="K116" s="39"/>
      <c r="L116" s="41">
        <v>7.0776595160662845</v>
      </c>
      <c r="M116" s="42">
        <v>7.273646660932239</v>
      </c>
      <c r="N116" s="42">
        <v>7.4750608768328375</v>
      </c>
      <c r="O116" s="43">
        <v>7.6820524445430509</v>
      </c>
      <c r="P116" s="41">
        <v>8.5554497208484843</v>
      </c>
      <c r="Q116" s="42">
        <v>8.7923582864593453</v>
      </c>
      <c r="R116" s="42">
        <v>9.0358270762888147</v>
      </c>
      <c r="S116" s="43">
        <v>9.2860377492046826</v>
      </c>
      <c r="T116" s="41">
        <v>10.323684145586354</v>
      </c>
      <c r="U116" s="42">
        <v>10.609556809508442</v>
      </c>
      <c r="V116" s="42">
        <v>10.903345560248514</v>
      </c>
      <c r="W116" s="43">
        <v>11.205269601803382</v>
      </c>
      <c r="X116" s="44">
        <v>4.46</v>
      </c>
      <c r="Y116" s="41">
        <v>4.583501655330827</v>
      </c>
      <c r="Z116" s="42">
        <v>4.7104231893319319</v>
      </c>
      <c r="AA116" s="42">
        <v>4.8408593017066437</v>
      </c>
      <c r="AB116" s="43">
        <v>5.4865646054452597</v>
      </c>
      <c r="AC116" s="41">
        <v>5.6384928141564714</v>
      </c>
      <c r="AD116" s="42">
        <v>5.794628059923129</v>
      </c>
      <c r="AE116" s="42">
        <v>6.951614653739723</v>
      </c>
      <c r="AF116" s="43">
        <v>9.2860377492046826</v>
      </c>
      <c r="AG116" s="41">
        <v>9.5431769943821045</v>
      </c>
      <c r="AH116" s="42">
        <v>9.8074366705976352</v>
      </c>
      <c r="AI116" s="42">
        <v>10.079013949380386</v>
      </c>
      <c r="AJ116" s="43">
        <v>11.205269601803382</v>
      </c>
      <c r="AK116" s="42"/>
      <c r="AL116" s="47">
        <v>0.54942605775922049</v>
      </c>
      <c r="AM116" s="42"/>
      <c r="AN116" s="42"/>
      <c r="AO116" s="41">
        <v>4.5846217723456073</v>
      </c>
      <c r="AP116" s="42">
        <v>4.6873173000461481</v>
      </c>
      <c r="AQ116" s="42">
        <v>4.7923132075671813</v>
      </c>
      <c r="AR116" s="43">
        <v>4.8996610234166855</v>
      </c>
      <c r="AS116" s="42">
        <v>5.009413430341219</v>
      </c>
      <c r="AT116" s="41"/>
      <c r="AU116" s="42"/>
      <c r="AV116" s="42">
        <v>4.2648311807999999</v>
      </c>
      <c r="AW116" s="42">
        <v>4.3600000000000003</v>
      </c>
      <c r="AX116" s="42">
        <v>4.46</v>
      </c>
      <c r="AY116" s="36">
        <v>-2.4930377437206772</v>
      </c>
      <c r="AZ116" s="36">
        <v>-2.5863293608860909</v>
      </c>
      <c r="BA116" s="36">
        <v>-2.6827476692656562</v>
      </c>
      <c r="BB116" s="45">
        <v>-2.7823914211263654</v>
      </c>
      <c r="BC116" s="42"/>
      <c r="BD116" s="36">
        <v>-4.583501655330827</v>
      </c>
      <c r="BE116" s="36">
        <v>-4.7104231893319319</v>
      </c>
      <c r="BF116" s="36">
        <v>-0.57602812090664379</v>
      </c>
      <c r="BG116" s="36">
        <v>-1.1265646054452594</v>
      </c>
      <c r="BI116" s="46">
        <v>4.1713920000000009</v>
      </c>
      <c r="BJ116" s="46">
        <v>4.2648311807999999</v>
      </c>
      <c r="BK116" s="46">
        <v>9.5532218449921658E-2</v>
      </c>
      <c r="BL116" s="46">
        <v>9.8035539393117155E-2</v>
      </c>
      <c r="BM116" s="46">
        <v>9.7895535475525541E-2</v>
      </c>
    </row>
    <row r="117" spans="1:65" ht="12" customHeight="1" x14ac:dyDescent="0.2">
      <c r="A117" s="1">
        <v>21</v>
      </c>
      <c r="C117" s="1" t="s">
        <v>123</v>
      </c>
      <c r="E117" s="28" t="s">
        <v>74</v>
      </c>
      <c r="F117" s="17"/>
      <c r="G117" s="39">
        <v>0</v>
      </c>
      <c r="H117" s="39">
        <v>0</v>
      </c>
      <c r="I117" s="39">
        <v>0</v>
      </c>
      <c r="J117" s="40" t="s">
        <v>103</v>
      </c>
      <c r="K117" s="39"/>
      <c r="L117" s="53"/>
      <c r="M117" s="38"/>
      <c r="N117" s="38"/>
      <c r="O117" s="54"/>
      <c r="P117" s="53"/>
      <c r="Q117" s="38"/>
      <c r="R117" s="38"/>
      <c r="S117" s="54"/>
      <c r="T117" s="53"/>
      <c r="U117" s="38"/>
      <c r="V117" s="38"/>
      <c r="W117" s="54"/>
      <c r="X117" s="44"/>
      <c r="Y117" s="53"/>
      <c r="Z117" s="38"/>
      <c r="AA117" s="38"/>
      <c r="AB117" s="54"/>
      <c r="AC117" s="53"/>
      <c r="AD117" s="38"/>
      <c r="AE117" s="38"/>
      <c r="AF117" s="54"/>
      <c r="AG117" s="53"/>
      <c r="AH117" s="38"/>
      <c r="AI117" s="38"/>
      <c r="AJ117" s="54"/>
      <c r="AO117" s="53"/>
      <c r="AP117" s="38"/>
      <c r="AQ117" s="38"/>
      <c r="AR117" s="54"/>
      <c r="AS117" s="42" t="s">
        <v>103</v>
      </c>
      <c r="AT117" s="55"/>
      <c r="AY117" s="36">
        <v>0</v>
      </c>
      <c r="AZ117" s="36">
        <v>0</v>
      </c>
      <c r="BA117" s="36">
        <v>0</v>
      </c>
      <c r="BB117" s="45">
        <v>0</v>
      </c>
      <c r="BD117" s="36">
        <v>0</v>
      </c>
      <c r="BE117" s="36">
        <v>0</v>
      </c>
      <c r="BF117" s="36">
        <v>0</v>
      </c>
      <c r="BG117" s="36">
        <v>0</v>
      </c>
      <c r="BI117" s="46">
        <v>0</v>
      </c>
      <c r="BJ117" s="46">
        <v>0</v>
      </c>
      <c r="BK117" s="46">
        <v>0</v>
      </c>
      <c r="BL117" s="46">
        <v>0</v>
      </c>
      <c r="BM117" s="46">
        <v>0</v>
      </c>
    </row>
    <row r="118" spans="1:65" ht="12" customHeight="1" x14ac:dyDescent="0.2">
      <c r="A118" s="1">
        <v>21</v>
      </c>
      <c r="B118" s="1" t="s">
        <v>74</v>
      </c>
      <c r="C118" s="1" t="s">
        <v>123</v>
      </c>
      <c r="E118" s="37" t="s">
        <v>29</v>
      </c>
      <c r="F118" s="38" t="s">
        <v>30</v>
      </c>
      <c r="G118" s="39">
        <v>46.273512153951103</v>
      </c>
      <c r="H118" s="39">
        <v>47.310038826199609</v>
      </c>
      <c r="I118" s="39">
        <v>54.485646532423331</v>
      </c>
      <c r="J118" s="40">
        <v>0.15167198937596255</v>
      </c>
      <c r="K118" s="39"/>
      <c r="L118" s="41">
        <v>54.485646532423331</v>
      </c>
      <c r="M118" s="42">
        <v>55.994406070209102</v>
      </c>
      <c r="N118" s="42">
        <v>57.5449445991188</v>
      </c>
      <c r="O118" s="43">
        <v>59.138419019278416</v>
      </c>
      <c r="P118" s="41">
        <v>68.332199024331814</v>
      </c>
      <c r="Q118" s="42">
        <v>70.224382811753429</v>
      </c>
      <c r="R118" s="42">
        <v>72.168962973600316</v>
      </c>
      <c r="S118" s="43">
        <v>74.167390415472255</v>
      </c>
      <c r="T118" s="41">
        <v>87.185942616618533</v>
      </c>
      <c r="U118" s="42">
        <v>89.600204552656834</v>
      </c>
      <c r="V118" s="42">
        <v>92.081319705175602</v>
      </c>
      <c r="W118" s="43">
        <v>94.631139303524535</v>
      </c>
      <c r="X118" s="44">
        <v>41.82</v>
      </c>
      <c r="Y118" s="41">
        <v>45.518035700882322</v>
      </c>
      <c r="Z118" s="42">
        <v>49.388808562094638</v>
      </c>
      <c r="AA118" s="42">
        <v>53.439049484323128</v>
      </c>
      <c r="AB118" s="43">
        <v>57.67572968543405</v>
      </c>
      <c r="AC118" s="41">
        <v>62.106068848517516</v>
      </c>
      <c r="AD118" s="42">
        <v>66.73754353691298</v>
      </c>
      <c r="AE118" s="42">
        <v>71.577895884754454</v>
      </c>
      <c r="AF118" s="43">
        <v>74.167390415472255</v>
      </c>
      <c r="AG118" s="41">
        <v>79.381497523834454</v>
      </c>
      <c r="AH118" s="42">
        <v>84.827501098877732</v>
      </c>
      <c r="AI118" s="42">
        <v>90.514245889776205</v>
      </c>
      <c r="AJ118" s="43">
        <v>94.631139303524535</v>
      </c>
      <c r="AL118" s="42"/>
      <c r="AO118" s="41">
        <v>43.298209874112253</v>
      </c>
      <c r="AP118" s="42">
        <v>44.268089775292353</v>
      </c>
      <c r="AQ118" s="42">
        <v>45.259694986258907</v>
      </c>
      <c r="AR118" s="43">
        <v>46.273512153951103</v>
      </c>
      <c r="AS118" s="42">
        <v>47.310038826199609</v>
      </c>
      <c r="AT118" s="41"/>
      <c r="AU118" s="42"/>
      <c r="AV118" s="42">
        <v>35.138562969599995</v>
      </c>
      <c r="AW118" s="42">
        <v>38.409999999999997</v>
      </c>
      <c r="AX118" s="42">
        <v>41.82</v>
      </c>
      <c r="AY118" s="36">
        <v>-11.187436658311078</v>
      </c>
      <c r="AZ118" s="36">
        <v>-11.726316294916749</v>
      </c>
      <c r="BA118" s="36">
        <v>-12.285249612859893</v>
      </c>
      <c r="BB118" s="45">
        <v>-12.864906865327313</v>
      </c>
      <c r="BC118" s="42"/>
      <c r="BD118" s="36">
        <v>-45.518035700882322</v>
      </c>
      <c r="BE118" s="36">
        <v>-49.388808562094638</v>
      </c>
      <c r="BF118" s="36">
        <v>-18.300486514723133</v>
      </c>
      <c r="BG118" s="36">
        <v>-19.265729685434053</v>
      </c>
      <c r="BI118" s="46">
        <v>31.988703999999998</v>
      </c>
      <c r="BJ118" s="46">
        <v>35.138562969599995</v>
      </c>
      <c r="BK118" s="46">
        <v>3.2749219993190408</v>
      </c>
      <c r="BL118" s="46">
        <v>3.4074923484519459</v>
      </c>
      <c r="BM118" s="46">
        <v>3.5347249083699168</v>
      </c>
    </row>
    <row r="119" spans="1:65" ht="12" customHeight="1" x14ac:dyDescent="0.2">
      <c r="A119" s="1">
        <v>21</v>
      </c>
      <c r="B119" s="1" t="s">
        <v>74</v>
      </c>
      <c r="C119" s="1" t="s">
        <v>123</v>
      </c>
      <c r="E119" s="37" t="s">
        <v>31</v>
      </c>
      <c r="F119" s="38"/>
      <c r="G119" s="39">
        <v>4.8996610234166855</v>
      </c>
      <c r="H119" s="39">
        <v>5.009413430341219</v>
      </c>
      <c r="I119" s="39">
        <v>7.0776595160662845</v>
      </c>
      <c r="J119" s="40">
        <v>0.41287190895405607</v>
      </c>
      <c r="K119" s="39"/>
      <c r="L119" s="41">
        <v>7.0776595160662845</v>
      </c>
      <c r="M119" s="42">
        <v>7.273646660932239</v>
      </c>
      <c r="N119" s="42">
        <v>7.4750608768328375</v>
      </c>
      <c r="O119" s="43">
        <v>7.6820524445430509</v>
      </c>
      <c r="P119" s="41">
        <v>8.5554497208484843</v>
      </c>
      <c r="Q119" s="42">
        <v>8.7923582864593453</v>
      </c>
      <c r="R119" s="42">
        <v>9.0358270762888147</v>
      </c>
      <c r="S119" s="43">
        <v>9.2860377492046826</v>
      </c>
      <c r="T119" s="41">
        <v>10.323684145586354</v>
      </c>
      <c r="U119" s="42">
        <v>10.609556809508442</v>
      </c>
      <c r="V119" s="42">
        <v>10.903345560248514</v>
      </c>
      <c r="W119" s="43">
        <v>11.205269601803382</v>
      </c>
      <c r="X119" s="44">
        <v>4.46</v>
      </c>
      <c r="Y119" s="41">
        <v>4.583501655330827</v>
      </c>
      <c r="Z119" s="42">
        <v>4.7104231893319319</v>
      </c>
      <c r="AA119" s="42">
        <v>4.8408593017066437</v>
      </c>
      <c r="AB119" s="43">
        <v>4.9749073144834171</v>
      </c>
      <c r="AC119" s="41">
        <v>5.112667244630531</v>
      </c>
      <c r="AD119" s="42">
        <v>5.2542418786815475</v>
      </c>
      <c r="AE119" s="42">
        <v>5.3997368494272271</v>
      </c>
      <c r="AF119" s="43">
        <v>8.0170128711006896</v>
      </c>
      <c r="AG119" s="41">
        <v>8.2390116066140209</v>
      </c>
      <c r="AH119" s="42">
        <v>8.4671576989249484</v>
      </c>
      <c r="AI119" s="42">
        <v>8.7016213742084432</v>
      </c>
      <c r="AJ119" s="43">
        <v>10.76232693798535</v>
      </c>
      <c r="AL119" s="47">
        <v>0.54942605775922049</v>
      </c>
      <c r="AO119" s="41">
        <v>4.5846217723456073</v>
      </c>
      <c r="AP119" s="42">
        <v>4.6873173000461481</v>
      </c>
      <c r="AQ119" s="42">
        <v>4.7923132075671813</v>
      </c>
      <c r="AR119" s="43">
        <v>4.8996610234166855</v>
      </c>
      <c r="AS119" s="42">
        <v>5.009413430341219</v>
      </c>
      <c r="AT119" s="41"/>
      <c r="AU119" s="42"/>
      <c r="AV119" s="42">
        <v>4.2648311807999999</v>
      </c>
      <c r="AW119" s="42">
        <v>4.3600000000000003</v>
      </c>
      <c r="AX119" s="42">
        <v>4.46</v>
      </c>
      <c r="AY119" s="36">
        <v>-2.4930377437206772</v>
      </c>
      <c r="AZ119" s="36">
        <v>-2.5863293608860909</v>
      </c>
      <c r="BA119" s="36">
        <v>-2.6827476692656562</v>
      </c>
      <c r="BB119" s="45">
        <v>-2.7823914211263654</v>
      </c>
      <c r="BC119" s="42"/>
      <c r="BD119" s="36">
        <v>-4.583501655330827</v>
      </c>
      <c r="BE119" s="36">
        <v>-4.7104231893319319</v>
      </c>
      <c r="BF119" s="36">
        <v>-0.57602812090664379</v>
      </c>
      <c r="BG119" s="36">
        <v>-0.61490731448341673</v>
      </c>
      <c r="BI119" s="46">
        <v>4.1713920000000009</v>
      </c>
      <c r="BJ119" s="46">
        <v>4.2648311807999999</v>
      </c>
      <c r="BK119" s="46">
        <v>9.5532218449921658E-2</v>
      </c>
      <c r="BL119" s="46">
        <v>9.8035539393117155E-2</v>
      </c>
      <c r="BM119" s="46">
        <v>9.7895535475525541E-2</v>
      </c>
    </row>
    <row r="120" spans="1:65" x14ac:dyDescent="0.2">
      <c r="A120" s="1">
        <v>22</v>
      </c>
      <c r="C120" s="1" t="s">
        <v>124</v>
      </c>
      <c r="D120" s="1">
        <v>22</v>
      </c>
      <c r="E120" s="28" t="s">
        <v>75</v>
      </c>
      <c r="F120" s="17"/>
      <c r="G120" s="39">
        <v>0</v>
      </c>
      <c r="H120" s="39">
        <v>0</v>
      </c>
      <c r="I120" s="39">
        <v>0</v>
      </c>
      <c r="J120" s="40" t="s">
        <v>103</v>
      </c>
      <c r="K120" s="39"/>
      <c r="L120" s="53"/>
      <c r="M120" s="38"/>
      <c r="N120" s="38"/>
      <c r="O120" s="54"/>
      <c r="P120" s="53"/>
      <c r="Q120" s="38"/>
      <c r="R120" s="38"/>
      <c r="S120" s="54"/>
      <c r="T120" s="53"/>
      <c r="U120" s="38"/>
      <c r="V120" s="38"/>
      <c r="W120" s="54"/>
      <c r="X120" s="44"/>
      <c r="Y120" s="53"/>
      <c r="Z120" s="38"/>
      <c r="AA120" s="38"/>
      <c r="AB120" s="54"/>
      <c r="AC120" s="53"/>
      <c r="AD120" s="38"/>
      <c r="AE120" s="38"/>
      <c r="AF120" s="54"/>
      <c r="AG120" s="53"/>
      <c r="AH120" s="38"/>
      <c r="AI120" s="38"/>
      <c r="AJ120" s="54"/>
      <c r="AO120" s="53"/>
      <c r="AP120" s="38"/>
      <c r="AQ120" s="38"/>
      <c r="AR120" s="54"/>
      <c r="AS120" s="42" t="s">
        <v>103</v>
      </c>
      <c r="AT120" s="55"/>
      <c r="AY120" s="36">
        <v>0</v>
      </c>
      <c r="AZ120" s="36">
        <v>0</v>
      </c>
      <c r="BA120" s="36">
        <v>0</v>
      </c>
      <c r="BB120" s="45">
        <v>0</v>
      </c>
      <c r="BD120" s="36">
        <v>0</v>
      </c>
      <c r="BE120" s="36">
        <v>0</v>
      </c>
      <c r="BF120" s="36">
        <v>0</v>
      </c>
      <c r="BG120" s="36">
        <v>0</v>
      </c>
      <c r="BI120" s="46">
        <v>0</v>
      </c>
      <c r="BJ120" s="46">
        <v>0</v>
      </c>
      <c r="BK120" s="46">
        <v>0</v>
      </c>
      <c r="BL120" s="46">
        <v>0</v>
      </c>
      <c r="BM120" s="46">
        <v>0</v>
      </c>
    </row>
    <row r="121" spans="1:65" x14ac:dyDescent="0.2">
      <c r="A121" s="1">
        <v>22</v>
      </c>
      <c r="B121" s="1" t="s">
        <v>75</v>
      </c>
      <c r="C121" s="1" t="s">
        <v>124</v>
      </c>
      <c r="D121" s="1">
        <v>22</v>
      </c>
      <c r="E121" s="37" t="s">
        <v>29</v>
      </c>
      <c r="F121" s="38" t="s">
        <v>30</v>
      </c>
      <c r="G121" s="39">
        <v>16.523221018781534</v>
      </c>
      <c r="H121" s="39">
        <v>16.893341169602241</v>
      </c>
      <c r="I121" s="39">
        <v>24.67965171022016</v>
      </c>
      <c r="J121" s="40">
        <v>0.46091003919512091</v>
      </c>
      <c r="K121" s="39"/>
      <c r="L121" s="41">
        <v>24.67965171022016</v>
      </c>
      <c r="M121" s="42">
        <v>25.3630548131799</v>
      </c>
      <c r="N121" s="42">
        <v>26.065382000102367</v>
      </c>
      <c r="O121" s="43">
        <v>26.78715729692814</v>
      </c>
      <c r="P121" s="41">
        <v>30.557593923908147</v>
      </c>
      <c r="Q121" s="42">
        <v>31.403762854968654</v>
      </c>
      <c r="R121" s="42">
        <v>32.273363011068504</v>
      </c>
      <c r="S121" s="43">
        <v>33.167043225185012</v>
      </c>
      <c r="T121" s="41">
        <v>37.73776094061968</v>
      </c>
      <c r="U121" s="42">
        <v>38.782755547042441</v>
      </c>
      <c r="V121" s="42">
        <v>39.856687051156911</v>
      </c>
      <c r="W121" s="43">
        <v>40.960356743269145</v>
      </c>
      <c r="X121" s="44">
        <v>16.89</v>
      </c>
      <c r="Y121" s="41">
        <v>19.897700214918757</v>
      </c>
      <c r="Z121" s="42">
        <v>23.059021541905146</v>
      </c>
      <c r="AA121" s="42">
        <v>26.065382000102367</v>
      </c>
      <c r="AB121" s="43">
        <v>26.78715729692814</v>
      </c>
      <c r="AC121" s="41">
        <v>30.362162419476508</v>
      </c>
      <c r="AD121" s="42">
        <v>31.403762854968654</v>
      </c>
      <c r="AE121" s="42">
        <v>32.273363011068504</v>
      </c>
      <c r="AF121" s="43">
        <v>33.167043225185012</v>
      </c>
      <c r="AG121" s="41">
        <v>37.245811601004817</v>
      </c>
      <c r="AH121" s="42">
        <v>38.782755547042441</v>
      </c>
      <c r="AI121" s="42">
        <v>39.856687051156911</v>
      </c>
      <c r="AJ121" s="43">
        <v>40.960356743269145</v>
      </c>
      <c r="AK121" s="42"/>
      <c r="AL121" s="42"/>
      <c r="AM121" s="42"/>
      <c r="AN121" s="42"/>
      <c r="AO121" s="41">
        <v>15.460808098752853</v>
      </c>
      <c r="AP121" s="42">
        <v>15.807130200164913</v>
      </c>
      <c r="AQ121" s="42">
        <v>16.161209916648609</v>
      </c>
      <c r="AR121" s="43">
        <v>16.523221018781534</v>
      </c>
      <c r="AS121" s="42">
        <v>16.893341169602241</v>
      </c>
      <c r="AT121" s="41"/>
      <c r="AU121" s="42"/>
      <c r="AV121" s="42">
        <v>34.03</v>
      </c>
      <c r="AW121" s="42">
        <v>16.52</v>
      </c>
      <c r="AX121" s="42">
        <v>16.89</v>
      </c>
      <c r="AY121" s="36">
        <v>-9.2188436114673067</v>
      </c>
      <c r="AZ121" s="36">
        <v>-9.5559246130149873</v>
      </c>
      <c r="BA121" s="36">
        <v>-9.9041720834537585</v>
      </c>
      <c r="BB121" s="45">
        <v>-10.263936278146605</v>
      </c>
      <c r="BC121" s="42"/>
      <c r="BD121" s="36">
        <v>-19.897700214918757</v>
      </c>
      <c r="BE121" s="36">
        <v>-23.059021541905146</v>
      </c>
      <c r="BF121" s="36">
        <v>7.9646179998976336</v>
      </c>
      <c r="BG121" s="36">
        <v>-10.26715729692814</v>
      </c>
      <c r="BI121" s="46">
        <v>34.03</v>
      </c>
      <c r="BJ121" s="46">
        <v>34.03</v>
      </c>
      <c r="BK121" s="46">
        <v>0</v>
      </c>
      <c r="BL121" s="46">
        <v>17.510000000000002</v>
      </c>
      <c r="BM121" s="46">
        <v>17.14</v>
      </c>
    </row>
    <row r="122" spans="1:65" x14ac:dyDescent="0.2">
      <c r="A122" s="1">
        <v>22</v>
      </c>
      <c r="B122" s="1" t="s">
        <v>75</v>
      </c>
      <c r="C122" s="1" t="s">
        <v>124</v>
      </c>
      <c r="D122" s="1">
        <v>22</v>
      </c>
      <c r="E122" s="37" t="s">
        <v>31</v>
      </c>
      <c r="F122" s="38"/>
      <c r="G122" s="39">
        <v>6.1928731658609575</v>
      </c>
      <c r="H122" s="39">
        <v>6.3315935247762427</v>
      </c>
      <c r="I122" s="39">
        <v>11.219230736696131</v>
      </c>
      <c r="J122" s="40">
        <v>0.77194424954697594</v>
      </c>
      <c r="K122" s="39"/>
      <c r="L122" s="41">
        <v>11.219230736696131</v>
      </c>
      <c r="M122" s="42">
        <v>11.529901940176053</v>
      </c>
      <c r="N122" s="42">
        <v>11.849175925694855</v>
      </c>
      <c r="O122" s="43">
        <v>12.177290912495188</v>
      </c>
      <c r="P122" s="41">
        <v>13.561957872963864</v>
      </c>
      <c r="Q122" s="42">
        <v>13.937501426066548</v>
      </c>
      <c r="R122" s="42">
        <v>14.323444138464522</v>
      </c>
      <c r="S122" s="43">
        <v>14.720073972800618</v>
      </c>
      <c r="T122" s="41">
        <v>16.365067587214643</v>
      </c>
      <c r="U122" s="42">
        <v>16.818231922780082</v>
      </c>
      <c r="V122" s="42">
        <v>17.28394481116597</v>
      </c>
      <c r="W122" s="43">
        <v>17.76255373377262</v>
      </c>
      <c r="X122" s="44">
        <v>6.33</v>
      </c>
      <c r="Y122" s="41">
        <v>6.5052837395166225</v>
      </c>
      <c r="Z122" s="42">
        <v>6.6854212530204364</v>
      </c>
      <c r="AA122" s="42">
        <v>7.1853304860719813</v>
      </c>
      <c r="AB122" s="43">
        <v>10.141201076983155</v>
      </c>
      <c r="AC122" s="41">
        <v>10.42202061062669</v>
      </c>
      <c r="AD122" s="42">
        <v>13.421471501792544</v>
      </c>
      <c r="AE122" s="42">
        <v>14.323444138464522</v>
      </c>
      <c r="AF122" s="43">
        <v>14.720073972800618</v>
      </c>
      <c r="AG122" s="41">
        <v>15.12768686567799</v>
      </c>
      <c r="AH122" s="42">
        <v>16.818231922780082</v>
      </c>
      <c r="AI122" s="42">
        <v>17.28394481116597</v>
      </c>
      <c r="AJ122" s="43">
        <v>17.76255373377262</v>
      </c>
      <c r="AK122" s="42"/>
      <c r="AL122" s="47">
        <v>0.41035176531213191</v>
      </c>
      <c r="AM122" s="42">
        <v>0.41035176531213191</v>
      </c>
      <c r="AN122" s="42"/>
      <c r="AO122" s="41">
        <v>5.7946827370074692</v>
      </c>
      <c r="AP122" s="42">
        <v>5.924483630316435</v>
      </c>
      <c r="AQ122" s="42">
        <v>6.0571920636355223</v>
      </c>
      <c r="AR122" s="43">
        <v>6.1928731658609575</v>
      </c>
      <c r="AS122" s="42">
        <v>6.3315935247762427</v>
      </c>
      <c r="AT122" s="41"/>
      <c r="AU122" s="42"/>
      <c r="AV122" s="42">
        <v>5.8223308031999998</v>
      </c>
      <c r="AW122" s="42">
        <v>5.95</v>
      </c>
      <c r="AX122" s="42">
        <v>6.33</v>
      </c>
      <c r="AY122" s="36">
        <v>-5.4245479996886621</v>
      </c>
      <c r="AZ122" s="36">
        <v>-5.6054183098596182</v>
      </c>
      <c r="BA122" s="36">
        <v>-5.7919838620593325</v>
      </c>
      <c r="BB122" s="45">
        <v>-5.9844177466342305</v>
      </c>
      <c r="BC122" s="42"/>
      <c r="BD122" s="36">
        <v>-6.5052837395166225</v>
      </c>
      <c r="BE122" s="36">
        <v>-6.6854212530204364</v>
      </c>
      <c r="BF122" s="36">
        <v>-1.3629996828719815</v>
      </c>
      <c r="BG122" s="36">
        <v>-4.1912010769831545</v>
      </c>
      <c r="BI122" s="46">
        <v>5.6947679999999998</v>
      </c>
      <c r="BJ122" s="46">
        <v>5.8223308031999998</v>
      </c>
      <c r="BK122" s="46">
        <v>0.13042020999168003</v>
      </c>
      <c r="BL122" s="46">
        <v>0.1360926358871728</v>
      </c>
      <c r="BM122" s="46">
        <v>-0.10757888906895463</v>
      </c>
    </row>
    <row r="123" spans="1:65" x14ac:dyDescent="0.2">
      <c r="A123" s="1">
        <v>22</v>
      </c>
      <c r="C123" s="1" t="s">
        <v>124</v>
      </c>
      <c r="D123" s="48" t="s">
        <v>76</v>
      </c>
      <c r="E123" s="28" t="s">
        <v>77</v>
      </c>
      <c r="F123" s="17"/>
      <c r="G123" s="39">
        <v>0</v>
      </c>
      <c r="H123" s="39">
        <v>0</v>
      </c>
      <c r="I123" s="39">
        <v>0</v>
      </c>
      <c r="J123" s="40" t="s">
        <v>103</v>
      </c>
      <c r="K123" s="39"/>
      <c r="L123" s="53"/>
      <c r="M123" s="38"/>
      <c r="N123" s="38"/>
      <c r="O123" s="54"/>
      <c r="P123" s="53"/>
      <c r="Q123" s="38"/>
      <c r="R123" s="38"/>
      <c r="S123" s="54"/>
      <c r="T123" s="53"/>
      <c r="U123" s="38"/>
      <c r="V123" s="38"/>
      <c r="W123" s="54"/>
      <c r="X123" s="44"/>
      <c r="Y123" s="53"/>
      <c r="Z123" s="38"/>
      <c r="AA123" s="38"/>
      <c r="AB123" s="54"/>
      <c r="AC123" s="53"/>
      <c r="AD123" s="38"/>
      <c r="AE123" s="38"/>
      <c r="AF123" s="54"/>
      <c r="AG123" s="53"/>
      <c r="AH123" s="38"/>
      <c r="AI123" s="38"/>
      <c r="AJ123" s="54"/>
      <c r="AO123" s="53"/>
      <c r="AP123" s="38"/>
      <c r="AQ123" s="38"/>
      <c r="AR123" s="54"/>
      <c r="AS123" s="42" t="s">
        <v>103</v>
      </c>
      <c r="AT123" s="53"/>
      <c r="AU123" s="38"/>
      <c r="AV123" s="38"/>
      <c r="AW123" s="38"/>
      <c r="AX123" s="38"/>
      <c r="AY123" s="36">
        <v>0</v>
      </c>
      <c r="AZ123" s="36">
        <v>0</v>
      </c>
      <c r="BA123" s="36">
        <v>0</v>
      </c>
      <c r="BB123" s="45">
        <v>0</v>
      </c>
      <c r="BC123" s="38"/>
      <c r="BD123" s="36">
        <v>0</v>
      </c>
      <c r="BE123" s="36">
        <v>0</v>
      </c>
      <c r="BF123" s="36">
        <v>0</v>
      </c>
      <c r="BG123" s="36">
        <v>0</v>
      </c>
      <c r="BI123" s="46">
        <v>0</v>
      </c>
      <c r="BJ123" s="46">
        <v>0</v>
      </c>
      <c r="BK123" s="46">
        <v>0</v>
      </c>
      <c r="BL123" s="46">
        <v>0</v>
      </c>
      <c r="BM123" s="46">
        <v>0</v>
      </c>
    </row>
    <row r="124" spans="1:65" x14ac:dyDescent="0.2">
      <c r="A124" s="1">
        <v>22</v>
      </c>
      <c r="B124" s="1" t="s">
        <v>77</v>
      </c>
      <c r="C124" s="1" t="s">
        <v>124</v>
      </c>
      <c r="D124" s="48" t="s">
        <v>76</v>
      </c>
      <c r="E124" s="37" t="s">
        <v>29</v>
      </c>
      <c r="F124" s="38" t="s">
        <v>30</v>
      </c>
      <c r="G124" s="39">
        <v>16.596759920670241</v>
      </c>
      <c r="H124" s="39">
        <v>16.968527342893253</v>
      </c>
      <c r="I124" s="39">
        <v>25.813085553546024</v>
      </c>
      <c r="J124" s="40">
        <v>0.52123310596880068</v>
      </c>
      <c r="K124" s="39"/>
      <c r="L124" s="41">
        <v>25.813085553546024</v>
      </c>
      <c r="M124" s="42">
        <v>26.52787452104808</v>
      </c>
      <c r="N124" s="42">
        <v>27.262456677047606</v>
      </c>
      <c r="O124" s="43">
        <v>28.017380113818973</v>
      </c>
      <c r="P124" s="41">
        <v>31.959788575471887</v>
      </c>
      <c r="Q124" s="42">
        <v>32.844785614282209</v>
      </c>
      <c r="R124" s="42">
        <v>33.754289065481743</v>
      </c>
      <c r="S124" s="43">
        <v>34.688977535011389</v>
      </c>
      <c r="T124" s="41">
        <v>39.464210534685591</v>
      </c>
      <c r="U124" s="42">
        <v>40.557012177590948</v>
      </c>
      <c r="V124" s="42">
        <v>41.680074540641392</v>
      </c>
      <c r="W124" s="43">
        <v>42.834235572049785</v>
      </c>
      <c r="X124" s="44">
        <v>16.97</v>
      </c>
      <c r="Y124" s="41">
        <v>19.97991549124756</v>
      </c>
      <c r="Z124" s="42">
        <v>23.143513437677917</v>
      </c>
      <c r="AA124" s="42">
        <v>26.466997097011451</v>
      </c>
      <c r="AB124" s="43">
        <v>28.017380113818973</v>
      </c>
      <c r="AC124" s="41">
        <v>31.626451279935004</v>
      </c>
      <c r="AD124" s="42">
        <v>32.844785614282209</v>
      </c>
      <c r="AE124" s="42">
        <v>33.754289065481743</v>
      </c>
      <c r="AF124" s="43">
        <v>34.688977535011389</v>
      </c>
      <c r="AG124" s="41">
        <v>38.80988972396311</v>
      </c>
      <c r="AH124" s="42">
        <v>40.557012177590948</v>
      </c>
      <c r="AI124" s="42">
        <v>41.680074540641392</v>
      </c>
      <c r="AJ124" s="43">
        <v>42.834235572049785</v>
      </c>
      <c r="AK124" s="42"/>
      <c r="AL124" s="42"/>
      <c r="AM124" s="42"/>
      <c r="AN124" s="42"/>
      <c r="AO124" s="41">
        <v>15.529618583621509</v>
      </c>
      <c r="AP124" s="42">
        <v>15.877482039894627</v>
      </c>
      <c r="AQ124" s="42">
        <v>16.233137637588268</v>
      </c>
      <c r="AR124" s="43">
        <v>16.596759920670241</v>
      </c>
      <c r="AS124" s="42">
        <v>16.968527342893253</v>
      </c>
      <c r="AT124" s="41"/>
      <c r="AU124" s="42"/>
      <c r="AV124" s="42">
        <v>47.64</v>
      </c>
      <c r="AW124" s="42">
        <v>16.600000000000001</v>
      </c>
      <c r="AX124" s="42">
        <v>16.97</v>
      </c>
      <c r="AY124" s="36">
        <v>-10.283466969924515</v>
      </c>
      <c r="AZ124" s="36">
        <v>-10.650392481153453</v>
      </c>
      <c r="BA124" s="36">
        <v>-11.029319039459338</v>
      </c>
      <c r="BB124" s="45">
        <v>-11.420620193148732</v>
      </c>
      <c r="BC124" s="42"/>
      <c r="BD124" s="36">
        <v>-19.97991549124756</v>
      </c>
      <c r="BE124" s="36">
        <v>-23.143513437677917</v>
      </c>
      <c r="BF124" s="36">
        <v>21.17300290298855</v>
      </c>
      <c r="BG124" s="36">
        <v>-11.417380113818972</v>
      </c>
      <c r="BI124" s="46">
        <v>47.64</v>
      </c>
      <c r="BJ124" s="46">
        <v>47.64</v>
      </c>
      <c r="BK124" s="46">
        <v>0</v>
      </c>
      <c r="BL124" s="46">
        <v>31.04</v>
      </c>
      <c r="BM124" s="46">
        <v>30.67</v>
      </c>
    </row>
    <row r="125" spans="1:65" x14ac:dyDescent="0.2">
      <c r="A125" s="1">
        <v>22</v>
      </c>
      <c r="B125" s="1" t="s">
        <v>77</v>
      </c>
      <c r="C125" s="1" t="s">
        <v>124</v>
      </c>
      <c r="D125" s="48" t="s">
        <v>76</v>
      </c>
      <c r="E125" s="37" t="s">
        <v>31</v>
      </c>
      <c r="F125" s="38"/>
      <c r="G125" s="39">
        <v>20.693531215518821</v>
      </c>
      <c r="H125" s="39">
        <v>21.157066314746441</v>
      </c>
      <c r="I125" s="39">
        <v>31.849887734586012</v>
      </c>
      <c r="J125" s="40">
        <v>0.5054018955542382</v>
      </c>
      <c r="K125" s="39"/>
      <c r="L125" s="41">
        <v>31.849887734586012</v>
      </c>
      <c r="M125" s="42">
        <v>32.731841514254697</v>
      </c>
      <c r="N125" s="42">
        <v>33.638217435563384</v>
      </c>
      <c r="O125" s="43">
        <v>34.569691770915469</v>
      </c>
      <c r="P125" s="41">
        <v>38.511192244605326</v>
      </c>
      <c r="Q125" s="42">
        <v>39.577603901774033</v>
      </c>
      <c r="R125" s="42">
        <v>40.67354551520382</v>
      </c>
      <c r="S125" s="43">
        <v>41.79983479755839</v>
      </c>
      <c r="T125" s="41">
        <v>46.414376187502214</v>
      </c>
      <c r="U125" s="42">
        <v>47.699634548556958</v>
      </c>
      <c r="V125" s="42">
        <v>49.020482939907232</v>
      </c>
      <c r="W125" s="43">
        <v>50.377906883448738</v>
      </c>
      <c r="X125" s="44">
        <v>19.14</v>
      </c>
      <c r="Y125" s="41">
        <v>19.670004861666371</v>
      </c>
      <c r="Z125" s="42">
        <v>20.214686063635249</v>
      </c>
      <c r="AA125" s="42">
        <v>20.774450007772455</v>
      </c>
      <c r="AB125" s="43">
        <v>23.289129668991695</v>
      </c>
      <c r="AC125" s="41">
        <v>23.934027889918767</v>
      </c>
      <c r="AD125" s="42">
        <v>27.165914620551916</v>
      </c>
      <c r="AE125" s="42">
        <v>30.910490808010486</v>
      </c>
      <c r="AF125" s="43">
        <v>34.841618247342936</v>
      </c>
      <c r="AG125" s="41">
        <v>35.806415899350014</v>
      </c>
      <c r="AH125" s="42">
        <v>39.37334431052254</v>
      </c>
      <c r="AI125" s="42">
        <v>43.801420131683606</v>
      </c>
      <c r="AJ125" s="43">
        <v>48.444540196634456</v>
      </c>
      <c r="AK125" s="42"/>
      <c r="AL125" s="47">
        <v>0.41035176531213191</v>
      </c>
      <c r="AM125" s="42">
        <v>0.41035176531213191</v>
      </c>
      <c r="AN125" s="42"/>
      <c r="AO125" s="41">
        <v>19.362974969893703</v>
      </c>
      <c r="AP125" s="42">
        <v>19.796705609219316</v>
      </c>
      <c r="AQ125" s="42">
        <v>20.240151814865825</v>
      </c>
      <c r="AR125" s="43">
        <v>20.693531215518821</v>
      </c>
      <c r="AS125" s="42">
        <v>21.157066314746441</v>
      </c>
      <c r="AT125" s="41"/>
      <c r="AU125" s="42"/>
      <c r="AV125" s="42">
        <v>15.878133734399999</v>
      </c>
      <c r="AW125" s="42">
        <v>16.23</v>
      </c>
      <c r="AX125" s="42">
        <v>19.14</v>
      </c>
      <c r="AY125" s="36">
        <v>-12.48691276469231</v>
      </c>
      <c r="AZ125" s="36">
        <v>-12.935135905035381</v>
      </c>
      <c r="BA125" s="36">
        <v>-13.398065620697558</v>
      </c>
      <c r="BB125" s="45">
        <v>-13.876160555396648</v>
      </c>
      <c r="BC125" s="42"/>
      <c r="BD125" s="36">
        <v>-19.670004861666371</v>
      </c>
      <c r="BE125" s="36">
        <v>-20.214686063635249</v>
      </c>
      <c r="BF125" s="36">
        <v>-4.8963162733724559</v>
      </c>
      <c r="BG125" s="36">
        <v>-7.0591296689916945</v>
      </c>
      <c r="BI125" s="46">
        <v>15.530256</v>
      </c>
      <c r="BJ125" s="46">
        <v>15.878133734399999</v>
      </c>
      <c r="BK125" s="46">
        <v>0.35567019565056057</v>
      </c>
      <c r="BL125" s="46">
        <v>0.3674411380836915</v>
      </c>
      <c r="BM125" s="46">
        <v>-2.1707761804232355</v>
      </c>
    </row>
    <row r="126" spans="1:65" x14ac:dyDescent="0.2">
      <c r="A126" s="1">
        <v>22</v>
      </c>
      <c r="C126" s="1" t="s">
        <v>124</v>
      </c>
      <c r="D126" s="48" t="s">
        <v>78</v>
      </c>
      <c r="E126" s="28" t="s">
        <v>79</v>
      </c>
      <c r="F126" s="17"/>
      <c r="G126" s="39">
        <v>0</v>
      </c>
      <c r="H126" s="39">
        <v>0</v>
      </c>
      <c r="I126" s="39">
        <v>0</v>
      </c>
      <c r="J126" s="40" t="s">
        <v>103</v>
      </c>
      <c r="K126" s="39"/>
      <c r="L126" s="53"/>
      <c r="M126" s="38"/>
      <c r="N126" s="38"/>
      <c r="O126" s="54"/>
      <c r="P126" s="53"/>
      <c r="Q126" s="38"/>
      <c r="R126" s="38"/>
      <c r="S126" s="54"/>
      <c r="T126" s="53"/>
      <c r="U126" s="38"/>
      <c r="V126" s="38"/>
      <c r="W126" s="54"/>
      <c r="X126" s="44"/>
      <c r="Y126" s="53"/>
      <c r="Z126" s="38"/>
      <c r="AA126" s="38"/>
      <c r="AB126" s="54"/>
      <c r="AC126" s="53"/>
      <c r="AD126" s="38"/>
      <c r="AE126" s="38"/>
      <c r="AF126" s="54"/>
      <c r="AG126" s="53"/>
      <c r="AH126" s="38"/>
      <c r="AI126" s="38"/>
      <c r="AJ126" s="54"/>
      <c r="AO126" s="53"/>
      <c r="AP126" s="38"/>
      <c r="AQ126" s="38"/>
      <c r="AR126" s="54"/>
      <c r="AS126" s="42" t="s">
        <v>103</v>
      </c>
      <c r="AT126" s="53"/>
      <c r="AU126" s="38"/>
      <c r="AV126" s="38"/>
      <c r="AW126" s="38"/>
      <c r="AX126" s="38"/>
      <c r="AY126" s="36">
        <v>0</v>
      </c>
      <c r="AZ126" s="36">
        <v>0</v>
      </c>
      <c r="BA126" s="36">
        <v>0</v>
      </c>
      <c r="BB126" s="45">
        <v>0</v>
      </c>
      <c r="BC126" s="38"/>
      <c r="BD126" s="36">
        <v>0</v>
      </c>
      <c r="BE126" s="36">
        <v>0</v>
      </c>
      <c r="BF126" s="36">
        <v>0</v>
      </c>
      <c r="BG126" s="36">
        <v>0</v>
      </c>
      <c r="BI126" s="46">
        <v>0</v>
      </c>
      <c r="BJ126" s="46">
        <v>0</v>
      </c>
      <c r="BK126" s="46">
        <v>0</v>
      </c>
      <c r="BL126" s="46">
        <v>0</v>
      </c>
      <c r="BM126" s="46">
        <v>0</v>
      </c>
    </row>
    <row r="127" spans="1:65" x14ac:dyDescent="0.2">
      <c r="A127" s="1">
        <v>22</v>
      </c>
      <c r="B127" s="1" t="s">
        <v>79</v>
      </c>
      <c r="C127" s="1" t="s">
        <v>124</v>
      </c>
      <c r="D127" s="48" t="s">
        <v>78</v>
      </c>
      <c r="E127" s="37" t="s">
        <v>29</v>
      </c>
      <c r="F127" s="38" t="s">
        <v>30</v>
      </c>
      <c r="G127" s="39">
        <v>13.862072999634927</v>
      </c>
      <c r="H127" s="39">
        <v>14.17258343482675</v>
      </c>
      <c r="I127" s="39">
        <v>23.28892690676485</v>
      </c>
      <c r="J127" s="40">
        <v>0.64323794697417069</v>
      </c>
      <c r="K127" s="39"/>
      <c r="L127" s="41">
        <v>23.28892690676485</v>
      </c>
      <c r="M127" s="42">
        <v>23.933819513012402</v>
      </c>
      <c r="N127" s="42">
        <v>24.596569810825464</v>
      </c>
      <c r="O127" s="43">
        <v>25.277672296721686</v>
      </c>
      <c r="P127" s="41">
        <v>28.038266133368118</v>
      </c>
      <c r="Q127" s="42">
        <v>28.814672474192605</v>
      </c>
      <c r="R127" s="42">
        <v>29.612578247371616</v>
      </c>
      <c r="S127" s="43">
        <v>30.432578792699868</v>
      </c>
      <c r="T127" s="41">
        <v>33.889670346431835</v>
      </c>
      <c r="U127" s="42">
        <v>34.828107652799623</v>
      </c>
      <c r="V127" s="42">
        <v>35.792531183553209</v>
      </c>
      <c r="W127" s="43">
        <v>36.78366052203954</v>
      </c>
      <c r="X127" s="44">
        <v>13.86</v>
      </c>
      <c r="Y127" s="41">
        <v>16.783796623965301</v>
      </c>
      <c r="Z127" s="42">
        <v>19.858890989511476</v>
      </c>
      <c r="AA127" s="42">
        <v>23.091420319363991</v>
      </c>
      <c r="AB127" s="43">
        <v>25.277672296721686</v>
      </c>
      <c r="AC127" s="41">
        <v>28.038266133368118</v>
      </c>
      <c r="AD127" s="42">
        <v>28.814672474192605</v>
      </c>
      <c r="AE127" s="42">
        <v>29.612578247371616</v>
      </c>
      <c r="AF127" s="43">
        <v>30.432578792699868</v>
      </c>
      <c r="AG127" s="41">
        <v>33.889670346431835</v>
      </c>
      <c r="AH127" s="42">
        <v>34.828107652799623</v>
      </c>
      <c r="AI127" s="42">
        <v>35.792531183553209</v>
      </c>
      <c r="AJ127" s="43">
        <v>36.78366052203954</v>
      </c>
      <c r="AK127" s="42"/>
      <c r="AL127" s="42"/>
      <c r="AM127" s="42"/>
      <c r="AN127" s="42"/>
      <c r="AO127" s="41">
        <v>12.970767034747524</v>
      </c>
      <c r="AP127" s="42">
        <v>13.261312216325866</v>
      </c>
      <c r="AQ127" s="42">
        <v>13.558365609971565</v>
      </c>
      <c r="AR127" s="43">
        <v>13.862072999634927</v>
      </c>
      <c r="AS127" s="42">
        <v>14.17258343482675</v>
      </c>
      <c r="AT127" s="41"/>
      <c r="AU127" s="42"/>
      <c r="AV127" s="42">
        <v>13.44</v>
      </c>
      <c r="AW127" s="42">
        <v>13.56</v>
      </c>
      <c r="AX127" s="42">
        <v>13.86</v>
      </c>
      <c r="AY127" s="36">
        <v>-10.318159872017326</v>
      </c>
      <c r="AZ127" s="36">
        <v>-10.672507296686536</v>
      </c>
      <c r="BA127" s="36">
        <v>-11.038204200853899</v>
      </c>
      <c r="BB127" s="45">
        <v>-11.415599297086759</v>
      </c>
      <c r="BC127" s="42"/>
      <c r="BD127" s="36">
        <v>-16.783796623965301</v>
      </c>
      <c r="BE127" s="36">
        <v>-19.858890989511476</v>
      </c>
      <c r="BF127" s="36">
        <v>-9.6514203193639911</v>
      </c>
      <c r="BG127" s="36">
        <v>-11.717672296721686</v>
      </c>
      <c r="BI127" s="46">
        <v>13.44</v>
      </c>
      <c r="BJ127" s="46">
        <v>13.44</v>
      </c>
      <c r="BK127" s="46">
        <v>0.11836560997156553</v>
      </c>
      <c r="BL127" s="46">
        <v>0.30207299963492673</v>
      </c>
      <c r="BM127" s="46">
        <v>0.31258343482675066</v>
      </c>
    </row>
    <row r="128" spans="1:65" x14ac:dyDescent="0.2">
      <c r="A128" s="1">
        <v>22</v>
      </c>
      <c r="B128" s="1" t="s">
        <v>79</v>
      </c>
      <c r="C128" s="1" t="s">
        <v>124</v>
      </c>
      <c r="D128" s="48" t="s">
        <v>78</v>
      </c>
      <c r="E128" s="37" t="s">
        <v>31</v>
      </c>
      <c r="F128" s="38"/>
      <c r="G128" s="39">
        <v>20.693531215518821</v>
      </c>
      <c r="H128" s="39">
        <v>21.157066314746441</v>
      </c>
      <c r="I128" s="39">
        <v>31.849887734586012</v>
      </c>
      <c r="J128" s="40">
        <v>0.5054018955542382</v>
      </c>
      <c r="K128" s="39"/>
      <c r="L128" s="41">
        <v>31.849887734586012</v>
      </c>
      <c r="M128" s="42">
        <v>32.731841514254697</v>
      </c>
      <c r="N128" s="42">
        <v>33.638217435563384</v>
      </c>
      <c r="O128" s="43">
        <v>34.569691770915469</v>
      </c>
      <c r="P128" s="41">
        <v>38.511192244605326</v>
      </c>
      <c r="Q128" s="42">
        <v>39.577603901774033</v>
      </c>
      <c r="R128" s="42">
        <v>40.67354551520382</v>
      </c>
      <c r="S128" s="43">
        <v>41.79983479755839</v>
      </c>
      <c r="T128" s="41">
        <v>46.414376187502214</v>
      </c>
      <c r="U128" s="42">
        <v>47.699634548556958</v>
      </c>
      <c r="V128" s="42">
        <v>49.020482939907232</v>
      </c>
      <c r="W128" s="43">
        <v>50.377906883448738</v>
      </c>
      <c r="X128" s="44">
        <v>20.69</v>
      </c>
      <c r="Y128" s="41">
        <v>21.262925840536951</v>
      </c>
      <c r="Z128" s="42">
        <v>21.851716544232673</v>
      </c>
      <c r="AA128" s="42">
        <v>22.456811424284858</v>
      </c>
      <c r="AB128" s="43">
        <v>24.288735376090305</v>
      </c>
      <c r="AC128" s="41">
        <v>25.733925838812198</v>
      </c>
      <c r="AD128" s="42">
        <v>29.3582211842417</v>
      </c>
      <c r="AE128" s="42">
        <v>33.16350443215056</v>
      </c>
      <c r="AF128" s="43">
        <v>37.157019968358405</v>
      </c>
      <c r="AG128" s="41">
        <v>38.731890196140782</v>
      </c>
      <c r="AH128" s="42">
        <v>43.052267360081316</v>
      </c>
      <c r="AI128" s="42">
        <v>47.58221607058212</v>
      </c>
      <c r="AJ128" s="43">
        <v>50.377906883448738</v>
      </c>
      <c r="AK128" s="42"/>
      <c r="AL128" s="47">
        <v>0.41035176531213191</v>
      </c>
      <c r="AM128" s="42">
        <v>0.41035176531213191</v>
      </c>
      <c r="AN128" s="42"/>
      <c r="AO128" s="41">
        <v>19.362974969893703</v>
      </c>
      <c r="AP128" s="42">
        <v>19.796705609219316</v>
      </c>
      <c r="AQ128" s="42">
        <v>20.240151814865825</v>
      </c>
      <c r="AR128" s="43">
        <v>20.693531215518821</v>
      </c>
      <c r="AS128" s="42">
        <v>21.157066314746441</v>
      </c>
      <c r="AT128" s="41"/>
      <c r="AU128" s="42"/>
      <c r="AV128" s="42">
        <v>19.796705609219316</v>
      </c>
      <c r="AW128" s="42">
        <v>20.239999999999998</v>
      </c>
      <c r="AX128" s="42">
        <v>20.69</v>
      </c>
      <c r="AY128" s="36">
        <v>-12.48691276469231</v>
      </c>
      <c r="AZ128" s="36">
        <v>-12.935135905035381</v>
      </c>
      <c r="BA128" s="36">
        <v>-13.398065620697558</v>
      </c>
      <c r="BB128" s="45">
        <v>-13.876160555396648</v>
      </c>
      <c r="BC128" s="42"/>
      <c r="BD128" s="36">
        <v>-21.262925840536951</v>
      </c>
      <c r="BE128" s="36">
        <v>-21.851716544232673</v>
      </c>
      <c r="BF128" s="36">
        <v>-2.6601058150655419</v>
      </c>
      <c r="BG128" s="36">
        <v>-4.0487353760903062</v>
      </c>
      <c r="BI128" s="46">
        <v>18.211312</v>
      </c>
      <c r="BJ128" s="46">
        <v>19.796705609219316</v>
      </c>
      <c r="BK128" s="46">
        <v>0.44344620564650938</v>
      </c>
      <c r="BL128" s="46">
        <v>0.45353121551882225</v>
      </c>
      <c r="BM128" s="46">
        <v>0.46706631474643956</v>
      </c>
    </row>
    <row r="129" spans="1:65" x14ac:dyDescent="0.2">
      <c r="C129" s="1" t="e">
        <v>#N/A</v>
      </c>
      <c r="D129" s="48"/>
      <c r="E129" s="37"/>
      <c r="F129" s="38"/>
      <c r="G129" s="39">
        <v>0</v>
      </c>
      <c r="H129" s="39">
        <v>0</v>
      </c>
      <c r="I129" s="39">
        <v>0</v>
      </c>
      <c r="J129" s="40" t="s">
        <v>103</v>
      </c>
      <c r="K129" s="39"/>
      <c r="L129" s="41"/>
      <c r="M129" s="42"/>
      <c r="N129" s="42"/>
      <c r="O129" s="43"/>
      <c r="P129" s="41"/>
      <c r="Q129" s="42"/>
      <c r="R129" s="42"/>
      <c r="S129" s="43"/>
      <c r="T129" s="41"/>
      <c r="U129" s="42"/>
      <c r="V129" s="42"/>
      <c r="W129" s="43"/>
      <c r="X129" s="38"/>
      <c r="Y129" s="41"/>
      <c r="Z129" s="42"/>
      <c r="AA129" s="42"/>
      <c r="AB129" s="43"/>
      <c r="AC129" s="41"/>
      <c r="AD129" s="42"/>
      <c r="AE129" s="42"/>
      <c r="AF129" s="43"/>
      <c r="AG129" s="41"/>
      <c r="AH129" s="42"/>
      <c r="AI129" s="42"/>
      <c r="AJ129" s="43"/>
      <c r="AK129" s="42"/>
      <c r="AM129" s="42"/>
      <c r="AN129" s="42"/>
      <c r="AO129" s="41"/>
      <c r="AP129" s="42"/>
      <c r="AQ129" s="42"/>
      <c r="AR129" s="43"/>
      <c r="AS129" s="42" t="s">
        <v>103</v>
      </c>
      <c r="AT129" s="41"/>
      <c r="AU129" s="42"/>
      <c r="AV129" s="42"/>
      <c r="AW129" s="42"/>
      <c r="AX129" s="42"/>
      <c r="AY129" s="36">
        <v>0</v>
      </c>
      <c r="AZ129" s="36">
        <v>0</v>
      </c>
      <c r="BA129" s="36">
        <v>0</v>
      </c>
      <c r="BB129" s="45">
        <v>0</v>
      </c>
      <c r="BC129" s="42"/>
      <c r="BD129" s="36">
        <v>0</v>
      </c>
      <c r="BE129" s="36">
        <v>0</v>
      </c>
      <c r="BF129" s="36">
        <v>0</v>
      </c>
      <c r="BG129" s="36">
        <v>0</v>
      </c>
      <c r="BI129" s="46">
        <v>0</v>
      </c>
      <c r="BJ129" s="46">
        <v>0</v>
      </c>
      <c r="BK129" s="46">
        <v>0</v>
      </c>
      <c r="BL129" s="46">
        <v>0</v>
      </c>
      <c r="BM129" s="46">
        <v>0</v>
      </c>
    </row>
    <row r="130" spans="1:65" x14ac:dyDescent="0.2">
      <c r="A130" s="1">
        <v>24</v>
      </c>
      <c r="C130" s="1" t="s">
        <v>125</v>
      </c>
      <c r="D130" s="1">
        <v>24</v>
      </c>
      <c r="E130" s="28" t="s">
        <v>80</v>
      </c>
      <c r="F130" s="17"/>
      <c r="G130" s="39">
        <v>0</v>
      </c>
      <c r="H130" s="39">
        <v>0</v>
      </c>
      <c r="I130" s="39">
        <v>0</v>
      </c>
      <c r="J130" s="40" t="s">
        <v>103</v>
      </c>
      <c r="K130" s="39"/>
      <c r="L130" s="53"/>
      <c r="M130" s="38"/>
      <c r="N130" s="38"/>
      <c r="O130" s="54"/>
      <c r="P130" s="53"/>
      <c r="Q130" s="38"/>
      <c r="R130" s="38"/>
      <c r="S130" s="54"/>
      <c r="T130" s="53"/>
      <c r="U130" s="38"/>
      <c r="V130" s="38"/>
      <c r="W130" s="54"/>
      <c r="X130" s="38"/>
      <c r="Y130" s="53"/>
      <c r="Z130" s="38"/>
      <c r="AA130" s="38"/>
      <c r="AB130" s="54"/>
      <c r="AC130" s="53"/>
      <c r="AD130" s="38"/>
      <c r="AE130" s="38"/>
      <c r="AF130" s="54"/>
      <c r="AG130" s="53"/>
      <c r="AH130" s="38"/>
      <c r="AI130" s="38"/>
      <c r="AJ130" s="54"/>
      <c r="AO130" s="53"/>
      <c r="AP130" s="38"/>
      <c r="AQ130" s="38"/>
      <c r="AR130" s="54"/>
      <c r="AS130" s="42" t="s">
        <v>103</v>
      </c>
      <c r="AT130" s="65"/>
      <c r="AY130" s="36">
        <v>0</v>
      </c>
      <c r="AZ130" s="36">
        <v>0</v>
      </c>
      <c r="BA130" s="36">
        <v>0</v>
      </c>
      <c r="BB130" s="45">
        <v>0</v>
      </c>
      <c r="BD130" s="36">
        <v>0</v>
      </c>
      <c r="BE130" s="36">
        <v>0</v>
      </c>
      <c r="BF130" s="36">
        <v>0</v>
      </c>
      <c r="BG130" s="36">
        <v>0</v>
      </c>
      <c r="BI130" s="46">
        <v>0</v>
      </c>
      <c r="BJ130" s="46">
        <v>0</v>
      </c>
      <c r="BK130" s="46">
        <v>0</v>
      </c>
      <c r="BL130" s="46">
        <v>0</v>
      </c>
      <c r="BM130" s="46">
        <v>0</v>
      </c>
    </row>
    <row r="131" spans="1:65" x14ac:dyDescent="0.2">
      <c r="A131" s="1">
        <v>24</v>
      </c>
      <c r="B131" s="1" t="s">
        <v>80</v>
      </c>
      <c r="C131" s="1" t="s">
        <v>125</v>
      </c>
      <c r="D131" s="1">
        <v>24</v>
      </c>
      <c r="E131" s="37" t="s">
        <v>29</v>
      </c>
      <c r="F131" s="38" t="s">
        <v>30</v>
      </c>
      <c r="G131" s="39">
        <v>13.131397815252159</v>
      </c>
      <c r="H131" s="39">
        <v>13.425541126313806</v>
      </c>
      <c r="I131" s="39">
        <v>17.862834861303661</v>
      </c>
      <c r="J131" s="40">
        <v>0.330511350957232</v>
      </c>
      <c r="K131" s="39"/>
      <c r="L131" s="41">
        <v>17.862834861303661</v>
      </c>
      <c r="M131" s="42">
        <v>18.357473801723437</v>
      </c>
      <c r="N131" s="42">
        <v>18.865809766343421</v>
      </c>
      <c r="O131" s="43">
        <v>19.388222038832176</v>
      </c>
      <c r="P131" s="41">
        <v>22.553828252960297</v>
      </c>
      <c r="Q131" s="42">
        <v>23.178365276118992</v>
      </c>
      <c r="R131" s="42">
        <v>23.820196325325995</v>
      </c>
      <c r="S131" s="43">
        <v>24.479800288662997</v>
      </c>
      <c r="T131" s="41">
        <v>29.023486879322988</v>
      </c>
      <c r="U131" s="42">
        <v>29.827174922611977</v>
      </c>
      <c r="V131" s="42">
        <v>30.65311785462648</v>
      </c>
      <c r="W131" s="43">
        <v>31.501931934468917</v>
      </c>
      <c r="X131" s="42">
        <v>13.13</v>
      </c>
      <c r="Y131" s="41">
        <v>16.033582227464969</v>
      </c>
      <c r="Z131" s="42">
        <v>18.357473801723437</v>
      </c>
      <c r="AA131" s="42">
        <v>18.865809766343421</v>
      </c>
      <c r="AB131" s="43">
        <v>19.388222038832176</v>
      </c>
      <c r="AC131" s="41">
        <v>22.553828252960297</v>
      </c>
      <c r="AD131" s="42">
        <v>23.178365276118992</v>
      </c>
      <c r="AE131" s="42">
        <v>23.820196325325995</v>
      </c>
      <c r="AF131" s="43">
        <v>24.479800288662997</v>
      </c>
      <c r="AG131" s="41">
        <v>28.318010618984708</v>
      </c>
      <c r="AH131" s="42">
        <v>29.827174922611977</v>
      </c>
      <c r="AI131" s="42">
        <v>30.65311785462648</v>
      </c>
      <c r="AJ131" s="43">
        <v>31.501931934468917</v>
      </c>
      <c r="AK131" s="42"/>
      <c r="AL131" s="42"/>
      <c r="AM131" s="42" t="s">
        <v>81</v>
      </c>
      <c r="AN131" s="42"/>
      <c r="AO131" s="41">
        <v>12.287072929619836</v>
      </c>
      <c r="AP131" s="42">
        <v>12.56230336324332</v>
      </c>
      <c r="AQ131" s="42">
        <v>12.843698958579969</v>
      </c>
      <c r="AR131" s="43">
        <v>13.131397815252159</v>
      </c>
      <c r="AS131" s="42">
        <v>13.425541126313806</v>
      </c>
      <c r="AT131" s="41"/>
      <c r="AU131" s="42"/>
      <c r="AV131" s="42">
        <v>12.56230336324332</v>
      </c>
      <c r="AW131" s="42">
        <v>12.84</v>
      </c>
      <c r="AX131" s="66">
        <v>13.13</v>
      </c>
      <c r="AY131" s="36">
        <v>-5.5757619316838252</v>
      </c>
      <c r="AZ131" s="36">
        <v>-5.7951704384801168</v>
      </c>
      <c r="BA131" s="36">
        <v>-6.0221108077634522</v>
      </c>
      <c r="BB131" s="45">
        <v>-6.2568242235800167</v>
      </c>
      <c r="BC131" s="42"/>
      <c r="BD131" s="36">
        <v>-16.033582227464969</v>
      </c>
      <c r="BE131" s="36">
        <v>-18.357473801723437</v>
      </c>
      <c r="BF131" s="36">
        <v>-6.3035064031001014</v>
      </c>
      <c r="BG131" s="36">
        <v>-6.5482220388321757</v>
      </c>
      <c r="BI131" s="46">
        <v>10.088896</v>
      </c>
      <c r="BJ131" s="46">
        <v>12.56230336324332</v>
      </c>
      <c r="BK131" s="46">
        <v>0.28139559533664915</v>
      </c>
      <c r="BL131" s="46">
        <v>0.29139781525215902</v>
      </c>
      <c r="BM131" s="46">
        <v>0.29554112631380569</v>
      </c>
    </row>
    <row r="132" spans="1:65" x14ac:dyDescent="0.2">
      <c r="A132" s="1">
        <v>24</v>
      </c>
      <c r="B132" s="1" t="s">
        <v>80</v>
      </c>
      <c r="C132" s="1" t="s">
        <v>125</v>
      </c>
      <c r="D132" s="1">
        <v>24</v>
      </c>
      <c r="E132" s="37" t="s">
        <v>31</v>
      </c>
      <c r="F132" s="38"/>
      <c r="G132" s="39">
        <v>1.0814550152534868</v>
      </c>
      <c r="H132" s="39">
        <v>1.1056796075951649</v>
      </c>
      <c r="I132" s="39">
        <v>1.5042068355239566</v>
      </c>
      <c r="J132" s="40">
        <v>0.36043644577617012</v>
      </c>
      <c r="K132" s="39"/>
      <c r="L132" s="41">
        <v>1.5042068355239566</v>
      </c>
      <c r="M132" s="42">
        <v>1.5458597579784747</v>
      </c>
      <c r="N132" s="42">
        <v>1.5886660895972309</v>
      </c>
      <c r="O132" s="43">
        <v>1.6326577693804616</v>
      </c>
      <c r="P132" s="41">
        <v>1.8160283353730535</v>
      </c>
      <c r="Q132" s="42">
        <v>1.8663158926704206</v>
      </c>
      <c r="R132" s="42">
        <v>1.9179959604092154</v>
      </c>
      <c r="S132" s="43">
        <v>1.9711070985321695</v>
      </c>
      <c r="T132" s="41">
        <v>2.1897948912589489</v>
      </c>
      <c r="U132" s="42">
        <v>2.2504324011032235</v>
      </c>
      <c r="V132" s="42">
        <v>2.3127490214499442</v>
      </c>
      <c r="W132" s="43">
        <v>2.3767912484709797</v>
      </c>
      <c r="X132" s="42">
        <v>1.08</v>
      </c>
      <c r="Y132" s="41">
        <v>1.5042068355239593</v>
      </c>
      <c r="Z132" s="42">
        <v>1.5458597579784747</v>
      </c>
      <c r="AA132" s="42">
        <v>1.5886660895972309</v>
      </c>
      <c r="AB132" s="43">
        <v>1.6326577693804567</v>
      </c>
      <c r="AC132" s="41">
        <v>1.6778676207497873</v>
      </c>
      <c r="AD132" s="42">
        <v>1.7243293760387102</v>
      </c>
      <c r="AE132" s="42">
        <v>1.7720777016612124</v>
      </c>
      <c r="AF132" s="43">
        <v>1.8211482239773518</v>
      </c>
      <c r="AG132" s="41">
        <v>1.8715775558751064</v>
      </c>
      <c r="AH132" s="42">
        <v>1.9234033240882489</v>
      </c>
      <c r="AI132" s="42">
        <v>1.9766641972706831</v>
      </c>
      <c r="AJ132" s="43">
        <v>2.0313999148482993</v>
      </c>
      <c r="AK132" s="42"/>
      <c r="AL132" s="42"/>
      <c r="AM132" s="42"/>
      <c r="AN132" s="42"/>
      <c r="AO132" s="41">
        <v>1.0119194338236228</v>
      </c>
      <c r="AP132" s="42">
        <v>1.0345864291412721</v>
      </c>
      <c r="AQ132" s="42">
        <v>1.0577611651540364</v>
      </c>
      <c r="AR132" s="43">
        <v>1.0814550152534868</v>
      </c>
      <c r="AS132" s="42">
        <v>1.1056796075951649</v>
      </c>
      <c r="AT132" s="41"/>
      <c r="AU132" s="42"/>
      <c r="AV132" s="42">
        <v>1.034586429141271</v>
      </c>
      <c r="AW132" s="42">
        <v>1.06</v>
      </c>
      <c r="AX132" s="66">
        <v>1.08</v>
      </c>
      <c r="AY132" s="36">
        <v>-0.4922874017003338</v>
      </c>
      <c r="AZ132" s="36">
        <v>-0.51127332883720267</v>
      </c>
      <c r="BA132" s="36">
        <v>-0.53090492444319448</v>
      </c>
      <c r="BB132" s="45">
        <v>-0.55120275412697484</v>
      </c>
      <c r="BC132" s="42"/>
      <c r="BD132" s="36">
        <v>-1.5042068355239593</v>
      </c>
      <c r="BE132" s="36">
        <v>-1.5458597579784747</v>
      </c>
      <c r="BF132" s="36">
        <v>-0.55407966045595991</v>
      </c>
      <c r="BG132" s="36">
        <v>-0.57265776938045665</v>
      </c>
      <c r="BI132" s="46">
        <v>1.0119194338236228</v>
      </c>
      <c r="BJ132" s="46">
        <v>1.034586429141271</v>
      </c>
      <c r="BK132" s="46">
        <v>2.3174736012765429E-2</v>
      </c>
      <c r="BL132" s="46">
        <v>2.1455015253486698E-2</v>
      </c>
      <c r="BM132" s="46">
        <v>2.5679607595160858E-2</v>
      </c>
    </row>
    <row r="133" spans="1:65" x14ac:dyDescent="0.2">
      <c r="A133" s="1">
        <v>24</v>
      </c>
      <c r="B133" s="1" t="s">
        <v>80</v>
      </c>
      <c r="C133" s="1" t="s">
        <v>125</v>
      </c>
      <c r="D133" s="1">
        <v>24</v>
      </c>
      <c r="E133" s="37" t="s">
        <v>82</v>
      </c>
      <c r="F133" s="38"/>
      <c r="G133" s="39">
        <v>74.043852399446635</v>
      </c>
      <c r="H133" s="39">
        <v>75.702434693194235</v>
      </c>
      <c r="I133" s="39">
        <v>114.91612001868096</v>
      </c>
      <c r="J133" s="40">
        <v>0.51799767714752365</v>
      </c>
      <c r="K133" s="39"/>
      <c r="L133" s="41">
        <v>114.91612001868096</v>
      </c>
      <c r="M133" s="42">
        <v>118.09825702462332</v>
      </c>
      <c r="N133" s="42">
        <v>121.36851044036915</v>
      </c>
      <c r="O133" s="43">
        <v>124.72932029337861</v>
      </c>
      <c r="P133" s="41">
        <v>144.78761308009857</v>
      </c>
      <c r="Q133" s="42">
        <v>148.79692022960336</v>
      </c>
      <c r="R133" s="42">
        <v>152.91724891939816</v>
      </c>
      <c r="S133" s="43">
        <v>157.15167344186042</v>
      </c>
      <c r="T133" s="41">
        <v>184.36641594764023</v>
      </c>
      <c r="U133" s="42">
        <v>189.47169791108084</v>
      </c>
      <c r="V133" s="42">
        <v>194.71835000308997</v>
      </c>
      <c r="W133" s="43">
        <v>200.1102868974103</v>
      </c>
      <c r="X133" s="42">
        <v>54.54</v>
      </c>
      <c r="Y133" s="41">
        <v>56.050264637162179</v>
      </c>
      <c r="Z133" s="42">
        <v>58.332778581947558</v>
      </c>
      <c r="AA133" s="42">
        <v>62.630686567557461</v>
      </c>
      <c r="AB133" s="43">
        <v>67.121891969336474</v>
      </c>
      <c r="AC133" s="41">
        <v>69.185076531364231</v>
      </c>
      <c r="AD133" s="42">
        <v>74.012575696650089</v>
      </c>
      <c r="AE133" s="42">
        <v>79.054380626175998</v>
      </c>
      <c r="AF133" s="43">
        <v>84.31865830914262</v>
      </c>
      <c r="AG133" s="41">
        <v>86.653522407002157</v>
      </c>
      <c r="AH133" s="42">
        <v>91.575883718283336</v>
      </c>
      <c r="AI133" s="42">
        <v>97.449497662612828</v>
      </c>
      <c r="AJ133" s="43">
        <v>103.57818418056509</v>
      </c>
      <c r="AK133" s="42"/>
      <c r="AL133" s="42"/>
      <c r="AM133" s="42"/>
      <c r="AN133" s="42"/>
      <c r="AO133" s="41">
        <v>69.282967984207488</v>
      </c>
      <c r="AP133" s="42">
        <v>70.834906467053727</v>
      </c>
      <c r="AQ133" s="42">
        <v>72.421608371915738</v>
      </c>
      <c r="AR133" s="43">
        <v>74.043852399446635</v>
      </c>
      <c r="AS133" s="42">
        <v>75.702434693194235</v>
      </c>
      <c r="AT133" s="41"/>
      <c r="AU133" s="42"/>
      <c r="AV133" s="42">
        <v>47.309999999999995</v>
      </c>
      <c r="AW133" s="42">
        <v>50.86</v>
      </c>
      <c r="AX133" s="66">
        <v>54.54</v>
      </c>
      <c r="AY133" s="36">
        <v>-45.633152034473468</v>
      </c>
      <c r="AZ133" s="36">
        <v>-47.263350557569595</v>
      </c>
      <c r="BA133" s="36">
        <v>-48.946902068453412</v>
      </c>
      <c r="BB133" s="45">
        <v>-50.685467893931971</v>
      </c>
      <c r="BC133" s="42"/>
      <c r="BD133" s="36">
        <v>-56.050264637162179</v>
      </c>
      <c r="BE133" s="36">
        <v>-58.332778581947558</v>
      </c>
      <c r="BF133" s="36">
        <v>-15.320686567557466</v>
      </c>
      <c r="BG133" s="36">
        <v>-16.261891969336475</v>
      </c>
      <c r="BI133" s="46">
        <v>46.09</v>
      </c>
      <c r="BJ133" s="46">
        <v>47.309999999999995</v>
      </c>
      <c r="BK133" s="46">
        <v>3.5500000000000043</v>
      </c>
      <c r="BL133" s="46">
        <v>3.6799999999999997</v>
      </c>
      <c r="BM133" s="46">
        <v>3.8200000000000074</v>
      </c>
    </row>
    <row r="134" spans="1:65" x14ac:dyDescent="0.2">
      <c r="A134" s="1">
        <v>24</v>
      </c>
      <c r="B134" s="1" t="s">
        <v>80</v>
      </c>
      <c r="C134" s="1" t="s">
        <v>125</v>
      </c>
      <c r="D134" s="1">
        <v>24</v>
      </c>
      <c r="E134" s="37" t="s">
        <v>83</v>
      </c>
      <c r="F134" s="38"/>
      <c r="G134" s="39">
        <v>58.085834720964797</v>
      </c>
      <c r="H134" s="39">
        <v>59.38695741871441</v>
      </c>
      <c r="I134" s="39">
        <v>53.803246226098643</v>
      </c>
      <c r="J134" s="40">
        <v>-9.4022516648684051E-2</v>
      </c>
      <c r="K134" s="39"/>
      <c r="L134" s="41">
        <v>53.803246226098643</v>
      </c>
      <c r="M134" s="42">
        <v>55.293109448317303</v>
      </c>
      <c r="N134" s="42">
        <v>56.824228404652665</v>
      </c>
      <c r="O134" s="43">
        <v>58.397745505744943</v>
      </c>
      <c r="P134" s="41">
        <v>63.864609413523276</v>
      </c>
      <c r="Q134" s="42">
        <v>65.633081382049454</v>
      </c>
      <c r="R134" s="42">
        <v>67.450524026701018</v>
      </c>
      <c r="S134" s="43">
        <v>69.318293392223268</v>
      </c>
      <c r="T134" s="41">
        <v>76.247010099696539</v>
      </c>
      <c r="U134" s="42">
        <v>78.358362557395793</v>
      </c>
      <c r="V134" s="42">
        <v>80.528180379111362</v>
      </c>
      <c r="W134" s="43">
        <v>82.758082526555214</v>
      </c>
      <c r="X134" s="42">
        <v>58.08</v>
      </c>
      <c r="Y134" s="41">
        <v>53.803246226098643</v>
      </c>
      <c r="Z134" s="42">
        <v>55.293109448317303</v>
      </c>
      <c r="AA134" s="42">
        <v>56.824228404652665</v>
      </c>
      <c r="AB134" s="43">
        <v>58.397745505744943</v>
      </c>
      <c r="AC134" s="41">
        <v>60.014834796674954</v>
      </c>
      <c r="AD134" s="42">
        <v>61.676702832951953</v>
      </c>
      <c r="AE134" s="42">
        <v>63.384589580758465</v>
      </c>
      <c r="AF134" s="43">
        <v>65.139769342123657</v>
      </c>
      <c r="AG134" s="41">
        <v>66.943551705715691</v>
      </c>
      <c r="AH134" s="42">
        <v>68.797282523962465</v>
      </c>
      <c r="AI134" s="42">
        <v>70.702344917229709</v>
      </c>
      <c r="AJ134" s="43">
        <v>72.660160305805704</v>
      </c>
      <c r="AK134" s="42"/>
      <c r="AL134" s="42"/>
      <c r="AM134" s="42"/>
      <c r="AN134" s="42"/>
      <c r="AO134" s="41">
        <v>54.35102168372115</v>
      </c>
      <c r="AP134" s="42">
        <v>55.568484569436492</v>
      </c>
      <c r="AQ134" s="42">
        <v>56.813218623791869</v>
      </c>
      <c r="AR134" s="43">
        <v>58.085834720964797</v>
      </c>
      <c r="AS134" s="42">
        <v>59.38695741871441</v>
      </c>
      <c r="AT134" s="41"/>
      <c r="AU134" s="42"/>
      <c r="AV134" s="42">
        <v>55.57</v>
      </c>
      <c r="AW134" s="42">
        <v>56.81</v>
      </c>
      <c r="AX134" s="66">
        <v>58.08</v>
      </c>
      <c r="AY134" s="36">
        <v>0.54777545762250668</v>
      </c>
      <c r="AZ134" s="36">
        <v>0.27537512111918971</v>
      </c>
      <c r="BA134" s="36">
        <v>-1.100978086079607E-2</v>
      </c>
      <c r="BB134" s="45">
        <v>-0.31191078478014589</v>
      </c>
      <c r="BC134" s="42"/>
      <c r="BD134" s="36">
        <v>-53.803246226098643</v>
      </c>
      <c r="BE134" s="36">
        <v>-55.293109448317303</v>
      </c>
      <c r="BF134" s="36">
        <v>-1.2542284046526646</v>
      </c>
      <c r="BG134" s="36">
        <v>-1.587745505744941</v>
      </c>
      <c r="BI134" s="46">
        <v>54.35102168372115</v>
      </c>
      <c r="BJ134" s="46">
        <v>55.57</v>
      </c>
      <c r="BK134" s="46">
        <v>1.2399999999999949</v>
      </c>
      <c r="BL134" s="46">
        <v>1.269999999999996</v>
      </c>
      <c r="BM134" s="46">
        <v>1.3000000000000043</v>
      </c>
    </row>
    <row r="135" spans="1:65" x14ac:dyDescent="0.2">
      <c r="A135" s="1">
        <v>24</v>
      </c>
      <c r="B135" s="1" t="s">
        <v>80</v>
      </c>
      <c r="C135" s="1" t="s">
        <v>125</v>
      </c>
      <c r="D135" s="1">
        <v>24</v>
      </c>
      <c r="E135" s="67" t="s">
        <v>84</v>
      </c>
      <c r="F135" s="68"/>
      <c r="G135" s="39">
        <v>87.175250214698792</v>
      </c>
      <c r="H135" s="39">
        <v>89.127975819508038</v>
      </c>
      <c r="I135" s="39">
        <v>132.77895487998461</v>
      </c>
      <c r="J135" s="40">
        <v>0.48975620347166449</v>
      </c>
      <c r="K135" s="39"/>
      <c r="L135" s="41">
        <v>132.77895487998461</v>
      </c>
      <c r="M135" s="42">
        <v>136.45573082634675</v>
      </c>
      <c r="N135" s="42">
        <v>140.23432020671257</v>
      </c>
      <c r="O135" s="43">
        <v>144.11754233221077</v>
      </c>
      <c r="P135" s="41">
        <v>167.34144133305887</v>
      </c>
      <c r="Q135" s="42">
        <v>171.97528550572235</v>
      </c>
      <c r="R135" s="42">
        <v>176.73744524472414</v>
      </c>
      <c r="S135" s="43">
        <v>181.63147373052342</v>
      </c>
      <c r="T135" s="41">
        <v>213.38990282696324</v>
      </c>
      <c r="U135" s="42">
        <v>219.29887283369283</v>
      </c>
      <c r="V135" s="42">
        <v>225.37146785771645</v>
      </c>
      <c r="W135" s="43">
        <v>231.61221883187923</v>
      </c>
      <c r="X135" s="42">
        <v>67.67</v>
      </c>
      <c r="Y135" s="41">
        <v>72.083846864627148</v>
      </c>
      <c r="Z135" s="42">
        <v>76.690252383670995</v>
      </c>
      <c r="AA135" s="42">
        <v>81.496496333900879</v>
      </c>
      <c r="AB135" s="43">
        <v>86.510114008168657</v>
      </c>
      <c r="AC135" s="41">
        <v>91.738904784324532</v>
      </c>
      <c r="AD135" s="42">
        <v>97.190940972769084</v>
      </c>
      <c r="AE135" s="42">
        <v>102.87457695150199</v>
      </c>
      <c r="AF135" s="43">
        <v>108.79845859780562</v>
      </c>
      <c r="AG135" s="41">
        <v>114.97153302598686</v>
      </c>
      <c r="AH135" s="42">
        <v>121.40305864089531</v>
      </c>
      <c r="AI135" s="42">
        <v>128.10261551723931</v>
      </c>
      <c r="AJ135" s="43">
        <v>135.080116115034</v>
      </c>
      <c r="AK135" s="42"/>
      <c r="AL135" s="42"/>
      <c r="AM135" s="42"/>
      <c r="AN135" s="42"/>
      <c r="AO135" s="41">
        <v>81.570040913827327</v>
      </c>
      <c r="AP135" s="42">
        <v>83.397209830297044</v>
      </c>
      <c r="AQ135" s="42">
        <v>85.265307330495702</v>
      </c>
      <c r="AR135" s="43">
        <v>87.175250214698792</v>
      </c>
      <c r="AS135" s="42">
        <v>89.127975819508038</v>
      </c>
      <c r="AT135" s="41"/>
      <c r="AU135" s="42"/>
      <c r="AV135" s="42">
        <v>59.870402611199999</v>
      </c>
      <c r="AW135" s="42">
        <v>63.7</v>
      </c>
      <c r="AX135" s="66">
        <v>67.67</v>
      </c>
      <c r="AY135" s="36">
        <v>-51.208913966157283</v>
      </c>
      <c r="AZ135" s="36">
        <v>-53.058520996049708</v>
      </c>
      <c r="BA135" s="36">
        <v>-54.969012876216865</v>
      </c>
      <c r="BB135" s="45">
        <v>-56.942292117511982</v>
      </c>
      <c r="BC135" s="42"/>
      <c r="BD135" s="36">
        <v>-72.083846864627148</v>
      </c>
      <c r="BE135" s="36">
        <v>-76.690252383670995</v>
      </c>
      <c r="BF135" s="36">
        <v>-21.62609372270088</v>
      </c>
      <c r="BG135" s="36">
        <v>-22.810114008168654</v>
      </c>
      <c r="BI135" s="46">
        <v>56.178688000000001</v>
      </c>
      <c r="BJ135" s="46">
        <v>59.870402611199999</v>
      </c>
      <c r="BK135" s="46">
        <v>3.8289152072908763</v>
      </c>
      <c r="BL135" s="46">
        <v>3.9697278538541809</v>
      </c>
      <c r="BM135" s="46">
        <v>4.1160504890931691</v>
      </c>
    </row>
    <row r="136" spans="1:65" x14ac:dyDescent="0.2">
      <c r="A136" s="1">
        <v>24</v>
      </c>
      <c r="B136" s="1" t="s">
        <v>80</v>
      </c>
      <c r="C136" s="1" t="s">
        <v>125</v>
      </c>
      <c r="D136" s="1">
        <v>24</v>
      </c>
      <c r="E136" s="67" t="s">
        <v>85</v>
      </c>
      <c r="F136" s="68"/>
      <c r="G136" s="39">
        <v>59.167289736218287</v>
      </c>
      <c r="H136" s="39">
        <v>60.492637026309573</v>
      </c>
      <c r="I136" s="39">
        <v>55.307453061622603</v>
      </c>
      <c r="J136" s="40">
        <v>-8.5715951884058561E-2</v>
      </c>
      <c r="K136" s="39"/>
      <c r="L136" s="41">
        <v>55.307453061622603</v>
      </c>
      <c r="M136" s="42">
        <v>56.838969206295779</v>
      </c>
      <c r="N136" s="42">
        <v>58.412894494249898</v>
      </c>
      <c r="O136" s="43">
        <v>60.030403275125408</v>
      </c>
      <c r="P136" s="41">
        <v>65.680637748896331</v>
      </c>
      <c r="Q136" s="42">
        <v>67.499397274719868</v>
      </c>
      <c r="R136" s="42">
        <v>69.368519987110233</v>
      </c>
      <c r="S136" s="43">
        <v>71.28940049075544</v>
      </c>
      <c r="T136" s="41">
        <v>78.436804990955494</v>
      </c>
      <c r="U136" s="42">
        <v>80.608794958499018</v>
      </c>
      <c r="V136" s="42">
        <v>82.840929400561308</v>
      </c>
      <c r="W136" s="43">
        <v>85.134873775026193</v>
      </c>
      <c r="X136" s="42">
        <v>59.16</v>
      </c>
      <c r="Y136" s="41">
        <v>55.307453061622603</v>
      </c>
      <c r="Z136" s="42">
        <v>56.838969206295779</v>
      </c>
      <c r="AA136" s="42">
        <v>58.412894494249898</v>
      </c>
      <c r="AB136" s="43">
        <v>60.030403275125401</v>
      </c>
      <c r="AC136" s="41">
        <v>61.692702417424741</v>
      </c>
      <c r="AD136" s="42">
        <v>63.401032208990664</v>
      </c>
      <c r="AE136" s="42">
        <v>65.156667282419676</v>
      </c>
      <c r="AF136" s="43">
        <v>66.960917566101003</v>
      </c>
      <c r="AG136" s="41">
        <v>68.815129261590798</v>
      </c>
      <c r="AH136" s="42">
        <v>70.720685848050721</v>
      </c>
      <c r="AI136" s="42">
        <v>72.679009114500388</v>
      </c>
      <c r="AJ136" s="43">
        <v>74.691560220653997</v>
      </c>
      <c r="AK136" s="42"/>
      <c r="AL136" s="42">
        <v>0.47993383079297691</v>
      </c>
      <c r="AM136" s="42"/>
      <c r="AN136" s="42"/>
      <c r="AO136" s="41">
        <v>55.362941117544771</v>
      </c>
      <c r="AP136" s="42">
        <v>56.603070998577763</v>
      </c>
      <c r="AQ136" s="42">
        <v>57.870979788945903</v>
      </c>
      <c r="AR136" s="43">
        <v>59.167289736218287</v>
      </c>
      <c r="AS136" s="42">
        <v>60.492637026309573</v>
      </c>
      <c r="AT136" s="41"/>
      <c r="AU136" s="42"/>
      <c r="AV136" s="42">
        <v>56.600063999999996</v>
      </c>
      <c r="AW136" s="42">
        <v>57.870000000000005</v>
      </c>
      <c r="AX136" s="66">
        <v>59.16</v>
      </c>
      <c r="AY136" s="36">
        <v>5.5488055922168655E-2</v>
      </c>
      <c r="AZ136" s="36">
        <v>-0.23589820771801584</v>
      </c>
      <c r="BA136" s="36">
        <v>-0.54191470530399499</v>
      </c>
      <c r="BB136" s="45">
        <v>-0.86311353890712184</v>
      </c>
      <c r="BC136" s="42"/>
      <c r="BD136" s="36">
        <v>-55.307453061622603</v>
      </c>
      <c r="BE136" s="36">
        <v>-56.838969206295779</v>
      </c>
      <c r="BF136" s="36">
        <v>-1.8128304942499014</v>
      </c>
      <c r="BG136" s="36">
        <v>-2.1604032751253968</v>
      </c>
      <c r="BI136" s="46">
        <v>55.36</v>
      </c>
      <c r="BJ136" s="46">
        <v>56.600063999999996</v>
      </c>
      <c r="BK136" s="46">
        <v>1.2678414335999975</v>
      </c>
      <c r="BL136" s="46">
        <v>1.294146515312633</v>
      </c>
      <c r="BM136" s="46">
        <v>1.3294233972556384</v>
      </c>
    </row>
    <row r="137" spans="1:65" x14ac:dyDescent="0.2">
      <c r="A137" s="1">
        <v>25</v>
      </c>
      <c r="C137" s="1" t="s">
        <v>126</v>
      </c>
      <c r="D137" s="1">
        <v>25</v>
      </c>
      <c r="E137" s="28" t="s">
        <v>86</v>
      </c>
      <c r="F137" s="17"/>
      <c r="G137" s="39">
        <v>0</v>
      </c>
      <c r="H137" s="39">
        <v>0</v>
      </c>
      <c r="I137" s="39">
        <v>0</v>
      </c>
      <c r="J137" s="40" t="s">
        <v>103</v>
      </c>
      <c r="K137" s="39"/>
      <c r="L137" s="53"/>
      <c r="M137" s="38"/>
      <c r="N137" s="38"/>
      <c r="O137" s="54"/>
      <c r="P137" s="53"/>
      <c r="Q137" s="38"/>
      <c r="R137" s="38"/>
      <c r="S137" s="54"/>
      <c r="T137" s="53"/>
      <c r="U137" s="38"/>
      <c r="V137" s="38"/>
      <c r="W137" s="54"/>
      <c r="X137" s="38"/>
      <c r="Y137" s="53"/>
      <c r="Z137" s="38"/>
      <c r="AA137" s="38"/>
      <c r="AB137" s="54"/>
      <c r="AC137" s="53"/>
      <c r="AD137" s="38"/>
      <c r="AE137" s="38"/>
      <c r="AF137" s="54"/>
      <c r="AG137" s="53"/>
      <c r="AH137" s="38"/>
      <c r="AI137" s="38"/>
      <c r="AJ137" s="54"/>
      <c r="AO137" s="53"/>
      <c r="AP137" s="38"/>
      <c r="AQ137" s="38"/>
      <c r="AR137" s="54"/>
      <c r="AS137" s="42" t="s">
        <v>103</v>
      </c>
      <c r="AT137" s="55"/>
      <c r="AY137" s="36">
        <v>0</v>
      </c>
      <c r="AZ137" s="36">
        <v>0</v>
      </c>
      <c r="BA137" s="36">
        <v>0</v>
      </c>
      <c r="BB137" s="45">
        <v>0</v>
      </c>
      <c r="BD137" s="36">
        <v>0</v>
      </c>
      <c r="BE137" s="36">
        <v>0</v>
      </c>
      <c r="BF137" s="36">
        <v>0</v>
      </c>
      <c r="BG137" s="36">
        <v>0</v>
      </c>
      <c r="BI137" s="46">
        <v>0</v>
      </c>
      <c r="BJ137" s="46">
        <v>0</v>
      </c>
      <c r="BK137" s="46">
        <v>0</v>
      </c>
      <c r="BL137" s="46">
        <v>0</v>
      </c>
      <c r="BM137" s="46">
        <v>0</v>
      </c>
    </row>
    <row r="138" spans="1:65" x14ac:dyDescent="0.2">
      <c r="A138" s="1">
        <v>25</v>
      </c>
      <c r="B138" s="1" t="s">
        <v>86</v>
      </c>
      <c r="C138" s="1" t="s">
        <v>126</v>
      </c>
      <c r="D138" s="1">
        <v>25</v>
      </c>
      <c r="E138" s="37" t="s">
        <v>29</v>
      </c>
      <c r="F138" s="38" t="s">
        <v>30</v>
      </c>
      <c r="G138" s="39">
        <v>4.0981046087222239</v>
      </c>
      <c r="H138" s="39">
        <v>4.1899021519576021</v>
      </c>
      <c r="I138" s="39">
        <v>6.8720879191969271</v>
      </c>
      <c r="J138" s="40">
        <v>0.6401547506273283</v>
      </c>
      <c r="K138" s="39"/>
      <c r="L138" s="41">
        <v>6.8720879191969271</v>
      </c>
      <c r="M138" s="42">
        <v>7.0623825904076423</v>
      </c>
      <c r="N138" s="42">
        <v>7.2579467026262412</v>
      </c>
      <c r="O138" s="43">
        <v>7.458926171701858</v>
      </c>
      <c r="P138" s="41">
        <v>8.3900267167631348</v>
      </c>
      <c r="Q138" s="42">
        <v>8.6223545615591224</v>
      </c>
      <c r="R138" s="42">
        <v>8.8611157860438414</v>
      </c>
      <c r="S138" s="43">
        <v>9.1064885366390289</v>
      </c>
      <c r="T138" s="41">
        <v>10.668517132683959</v>
      </c>
      <c r="U138" s="42">
        <v>10.9639385510274</v>
      </c>
      <c r="V138" s="42">
        <v>11.267540470309314</v>
      </c>
      <c r="W138" s="43">
        <v>11.57954941640579</v>
      </c>
      <c r="X138" s="42">
        <v>4.0999999999999996</v>
      </c>
      <c r="Y138" s="41">
        <v>6.7535329118512077</v>
      </c>
      <c r="Z138" s="42">
        <v>7.0623825904076423</v>
      </c>
      <c r="AA138" s="42">
        <v>7.2579467026262412</v>
      </c>
      <c r="AB138" s="43">
        <v>7.458926171701858</v>
      </c>
      <c r="AC138" s="41">
        <v>8.3900267167631348</v>
      </c>
      <c r="AD138" s="42">
        <v>8.6223545615591224</v>
      </c>
      <c r="AE138" s="42">
        <v>8.8611157860438414</v>
      </c>
      <c r="AF138" s="43">
        <v>9.1064885366390289</v>
      </c>
      <c r="AG138" s="41">
        <v>10.668517132683959</v>
      </c>
      <c r="AH138" s="42">
        <v>10.9639385510274</v>
      </c>
      <c r="AI138" s="42">
        <v>11.267540470309314</v>
      </c>
      <c r="AJ138" s="43">
        <v>11.57954941640579</v>
      </c>
      <c r="AK138" s="42"/>
      <c r="AL138" s="42"/>
      <c r="AM138" s="42" t="s">
        <v>81</v>
      </c>
      <c r="AN138" s="42"/>
      <c r="AO138" s="41">
        <v>3.8346039705000132</v>
      </c>
      <c r="AP138" s="42">
        <v>3.9204990994392128</v>
      </c>
      <c r="AQ138" s="42">
        <v>4.0083182792666516</v>
      </c>
      <c r="AR138" s="43">
        <v>4.0981046087222239</v>
      </c>
      <c r="AS138" s="42">
        <v>4.1899021519576021</v>
      </c>
      <c r="AT138" s="41"/>
      <c r="AU138" s="42"/>
      <c r="AV138" s="42">
        <v>3.9204990994392128</v>
      </c>
      <c r="AW138" s="42">
        <v>4.01</v>
      </c>
      <c r="AX138" s="66">
        <v>4.0999999999999996</v>
      </c>
      <c r="AY138" s="36">
        <v>-3.0374839486969138</v>
      </c>
      <c r="AZ138" s="36">
        <v>-3.1418834909684294</v>
      </c>
      <c r="BA138" s="36">
        <v>-3.2496284233595896</v>
      </c>
      <c r="BB138" s="45">
        <v>-3.3608215629796341</v>
      </c>
      <c r="BC138" s="42"/>
      <c r="BD138" s="36">
        <v>-6.7535329118512077</v>
      </c>
      <c r="BE138" s="36">
        <v>-7.0623825904076423</v>
      </c>
      <c r="BF138" s="36">
        <v>-3.3374476031870284</v>
      </c>
      <c r="BG138" s="36">
        <v>-3.4489261717018582</v>
      </c>
      <c r="BI138" s="46">
        <v>3.8346039705000132</v>
      </c>
      <c r="BJ138" s="46">
        <v>3.9204990994392128</v>
      </c>
      <c r="BK138" s="46">
        <v>8.7819179827438809E-2</v>
      </c>
      <c r="BL138" s="46">
        <v>8.8104608722224143E-2</v>
      </c>
      <c r="BM138" s="46">
        <v>8.9902151957602428E-2</v>
      </c>
    </row>
    <row r="139" spans="1:65" x14ac:dyDescent="0.2">
      <c r="A139" s="1">
        <v>25</v>
      </c>
      <c r="B139" s="1" t="s">
        <v>86</v>
      </c>
      <c r="C139" s="1" t="s">
        <v>126</v>
      </c>
      <c r="D139" s="1">
        <v>25</v>
      </c>
      <c r="E139" s="37" t="s">
        <v>31</v>
      </c>
      <c r="F139" s="38"/>
      <c r="G139" s="39">
        <v>0.35737694151119997</v>
      </c>
      <c r="H139" s="39">
        <v>0.36538218500105085</v>
      </c>
      <c r="I139" s="39">
        <v>0.75929092775350182</v>
      </c>
      <c r="J139" s="40">
        <v>1.0780732036821064</v>
      </c>
      <c r="K139" s="39"/>
      <c r="L139" s="41">
        <v>0.75929092775350182</v>
      </c>
      <c r="M139" s="42">
        <v>0.78031641799010165</v>
      </c>
      <c r="N139" s="42">
        <v>0.80192412411198477</v>
      </c>
      <c r="O139" s="43">
        <v>0.82413016823251239</v>
      </c>
      <c r="P139" s="41">
        <v>0.91786523700654477</v>
      </c>
      <c r="Q139" s="42">
        <v>0.94328180116370386</v>
      </c>
      <c r="R139" s="42">
        <v>0.96940217423257402</v>
      </c>
      <c r="S139" s="43">
        <v>0.99624584535343153</v>
      </c>
      <c r="T139" s="41">
        <v>1.1075948425200259</v>
      </c>
      <c r="U139" s="42">
        <v>1.1382652004767768</v>
      </c>
      <c r="V139" s="42">
        <v>1.1697848499082466</v>
      </c>
      <c r="W139" s="43">
        <v>1.2021773085056884</v>
      </c>
      <c r="X139" s="42">
        <v>0.36</v>
      </c>
      <c r="Y139" s="41">
        <v>0.75929092775350071</v>
      </c>
      <c r="Z139" s="42">
        <v>0.78031641799009765</v>
      </c>
      <c r="AA139" s="42">
        <v>0.80192412411198288</v>
      </c>
      <c r="AB139" s="43">
        <v>0.82413016823251239</v>
      </c>
      <c r="AC139" s="41">
        <v>0.8469511189017459</v>
      </c>
      <c r="AD139" s="42">
        <v>0.87040400346871072</v>
      </c>
      <c r="AE139" s="42">
        <v>0.89450632078596903</v>
      </c>
      <c r="AF139" s="43">
        <v>0.99624584535343153</v>
      </c>
      <c r="AG139" s="41">
        <v>1.0238328433394395</v>
      </c>
      <c r="AH139" s="42">
        <v>1.0521837516207186</v>
      </c>
      <c r="AI139" s="42">
        <v>1.0813197236021908</v>
      </c>
      <c r="AJ139" s="43">
        <v>1.1187497710771077</v>
      </c>
      <c r="AK139" s="42"/>
      <c r="AL139" s="42"/>
      <c r="AM139" s="42"/>
      <c r="AN139" s="42"/>
      <c r="AO139" s="41">
        <v>0.33439825717657429</v>
      </c>
      <c r="AP139" s="42">
        <v>0.34188877813732954</v>
      </c>
      <c r="AQ139" s="42">
        <v>0.34954708676760565</v>
      </c>
      <c r="AR139" s="43">
        <v>0.35737694151119997</v>
      </c>
      <c r="AS139" s="42">
        <v>0.36538218500105085</v>
      </c>
      <c r="AT139" s="41"/>
      <c r="AU139" s="42"/>
      <c r="AV139" s="42">
        <v>0.34188877813732954</v>
      </c>
      <c r="AW139" s="42">
        <v>0.35</v>
      </c>
      <c r="AX139" s="66">
        <v>0.36</v>
      </c>
      <c r="AY139" s="36">
        <v>-0.42489267057692753</v>
      </c>
      <c r="AZ139" s="36">
        <v>-0.43842763985277211</v>
      </c>
      <c r="BA139" s="36">
        <v>-0.45237703734437912</v>
      </c>
      <c r="BB139" s="45">
        <v>-0.46675322672131242</v>
      </c>
      <c r="BC139" s="42"/>
      <c r="BD139" s="36">
        <v>-0.75929092775350071</v>
      </c>
      <c r="BE139" s="36">
        <v>-0.78031641799009765</v>
      </c>
      <c r="BF139" s="36">
        <v>-0.46003534597465334</v>
      </c>
      <c r="BG139" s="36">
        <v>-0.47413016823251242</v>
      </c>
      <c r="BI139" s="46">
        <v>0.33439825717657429</v>
      </c>
      <c r="BJ139" s="46">
        <v>0.34188877813732954</v>
      </c>
      <c r="BK139" s="46">
        <v>7.6583086302761116E-3</v>
      </c>
      <c r="BL139" s="46">
        <v>7.376941511199997E-3</v>
      </c>
      <c r="BM139" s="46">
        <v>5.3821850010508654E-3</v>
      </c>
    </row>
    <row r="140" spans="1:65" x14ac:dyDescent="0.2">
      <c r="A140" s="1">
        <v>25</v>
      </c>
      <c r="B140" s="1" t="s">
        <v>86</v>
      </c>
      <c r="C140" s="1" t="s">
        <v>126</v>
      </c>
      <c r="D140" s="1">
        <v>25</v>
      </c>
      <c r="E140" s="37" t="s">
        <v>82</v>
      </c>
      <c r="F140" s="38"/>
      <c r="G140" s="39">
        <v>45.874079395497645</v>
      </c>
      <c r="H140" s="39">
        <v>46.90165877395679</v>
      </c>
      <c r="I140" s="39">
        <v>53.771521374000308</v>
      </c>
      <c r="J140" s="40">
        <v>0.14647376616577504</v>
      </c>
      <c r="K140" s="39"/>
      <c r="L140" s="41">
        <v>53.771521374000308</v>
      </c>
      <c r="M140" s="42">
        <v>55.260506104795354</v>
      </c>
      <c r="N140" s="42">
        <v>56.790722243441422</v>
      </c>
      <c r="O140" s="43">
        <v>58.363311526961191</v>
      </c>
      <c r="P140" s="41">
        <v>70.435095246519495</v>
      </c>
      <c r="Q140" s="42">
        <v>72.38551023672791</v>
      </c>
      <c r="R140" s="42">
        <v>74.389934078925748</v>
      </c>
      <c r="S140" s="43">
        <v>76.449862329754978</v>
      </c>
      <c r="T140" s="41">
        <v>89.891437730802608</v>
      </c>
      <c r="U140" s="42">
        <v>92.380617407892728</v>
      </c>
      <c r="V140" s="42">
        <v>94.938724845192837</v>
      </c>
      <c r="W140" s="43">
        <v>97.567668718147814</v>
      </c>
      <c r="X140" s="42">
        <v>45.87</v>
      </c>
      <c r="Y140" s="41">
        <v>47.140184065028023</v>
      </c>
      <c r="Z140" s="42">
        <v>50.934037853537944</v>
      </c>
      <c r="AA140" s="42">
        <v>55.027067649165303</v>
      </c>
      <c r="AB140" s="43">
        <v>58.363311526961184</v>
      </c>
      <c r="AC140" s="41">
        <v>62.088134724534868</v>
      </c>
      <c r="AD140" s="42">
        <v>66.719112799926108</v>
      </c>
      <c r="AE140" s="42">
        <v>71.558954783075464</v>
      </c>
      <c r="AF140" s="43">
        <v>76.449862329754978</v>
      </c>
      <c r="AG140" s="41">
        <v>80.417312023279905</v>
      </c>
      <c r="AH140" s="42">
        <v>85.891998290093852</v>
      </c>
      <c r="AI140" s="42">
        <v>91.608220023864561</v>
      </c>
      <c r="AJ140" s="43">
        <v>97.567668718147814</v>
      </c>
      <c r="AK140" s="42"/>
      <c r="AL140" s="42"/>
      <c r="AM140" s="42"/>
      <c r="AN140" s="42"/>
      <c r="AO140" s="41">
        <v>42.924459912177781</v>
      </c>
      <c r="AP140" s="42">
        <v>43.885967814210559</v>
      </c>
      <c r="AQ140" s="42">
        <v>44.869013493248879</v>
      </c>
      <c r="AR140" s="43">
        <v>45.874079395497645</v>
      </c>
      <c r="AS140" s="42">
        <v>46.90165877395679</v>
      </c>
      <c r="AT140" s="41"/>
      <c r="AU140" s="42"/>
      <c r="AV140" s="42">
        <v>43.89</v>
      </c>
      <c r="AW140" s="42">
        <v>44.87</v>
      </c>
      <c r="AX140" s="66">
        <v>45.87</v>
      </c>
      <c r="AY140" s="36">
        <v>-10.847061461822527</v>
      </c>
      <c r="AZ140" s="36">
        <v>-11.374538290584795</v>
      </c>
      <c r="BA140" s="36">
        <v>-11.921708750192543</v>
      </c>
      <c r="BB140" s="45">
        <v>-12.489232131463545</v>
      </c>
      <c r="BC140" s="42"/>
      <c r="BD140" s="36">
        <v>-47.140184065028023</v>
      </c>
      <c r="BE140" s="36">
        <v>-50.934037853537944</v>
      </c>
      <c r="BF140" s="36">
        <v>-11.137067649165303</v>
      </c>
      <c r="BG140" s="36">
        <v>-13.493311526961186</v>
      </c>
      <c r="BI140" s="46">
        <v>42.09</v>
      </c>
      <c r="BJ140" s="46">
        <v>43.89</v>
      </c>
      <c r="BK140" s="46">
        <v>0.98000000000000398</v>
      </c>
      <c r="BL140" s="46">
        <v>1</v>
      </c>
      <c r="BM140" s="46">
        <v>1.0300000000000082</v>
      </c>
    </row>
    <row r="141" spans="1:65" x14ac:dyDescent="0.2">
      <c r="A141" s="1">
        <v>25</v>
      </c>
      <c r="B141" s="1" t="s">
        <v>86</v>
      </c>
      <c r="C141" s="1" t="s">
        <v>126</v>
      </c>
      <c r="D141" s="1">
        <v>25</v>
      </c>
      <c r="E141" s="37" t="s">
        <v>83</v>
      </c>
      <c r="F141" s="38"/>
      <c r="G141" s="39">
        <v>24.878981378970142</v>
      </c>
      <c r="H141" s="39">
        <v>25.436270561859072</v>
      </c>
      <c r="I141" s="39">
        <v>20.304920520183867</v>
      </c>
      <c r="J141" s="40">
        <v>-0.20173358469340671</v>
      </c>
      <c r="K141" s="39"/>
      <c r="L141" s="41">
        <v>20.304920520183867</v>
      </c>
      <c r="M141" s="42">
        <v>20.867183142516502</v>
      </c>
      <c r="N141" s="42">
        <v>21.445015353321953</v>
      </c>
      <c r="O141" s="43">
        <v>22.038848289360121</v>
      </c>
      <c r="P141" s="41">
        <v>24.280260191247084</v>
      </c>
      <c r="Q141" s="42">
        <v>24.952603761982999</v>
      </c>
      <c r="R141" s="42">
        <v>25.643565167682347</v>
      </c>
      <c r="S141" s="43">
        <v>26.353659953958736</v>
      </c>
      <c r="T141" s="41">
        <v>29.162975698828426</v>
      </c>
      <c r="U141" s="42">
        <v>29.970526320617207</v>
      </c>
      <c r="V141" s="42">
        <v>30.800438789615484</v>
      </c>
      <c r="W141" s="43">
        <v>31.653332326708153</v>
      </c>
      <c r="X141" s="42">
        <v>24.88</v>
      </c>
      <c r="Y141" s="41">
        <v>20.304920520183867</v>
      </c>
      <c r="Z141" s="42">
        <v>20.867183142516506</v>
      </c>
      <c r="AA141" s="42">
        <v>21.445015353321953</v>
      </c>
      <c r="AB141" s="43">
        <v>22.038848289360121</v>
      </c>
      <c r="AC141" s="41">
        <v>22.649125025979163</v>
      </c>
      <c r="AD141" s="42">
        <v>23.276300907706354</v>
      </c>
      <c r="AE141" s="42">
        <v>23.920843887993382</v>
      </c>
      <c r="AF141" s="43">
        <v>24.672079730512575</v>
      </c>
      <c r="AG141" s="41">
        <v>25.355273158129712</v>
      </c>
      <c r="AH141" s="42">
        <v>26.057384863599282</v>
      </c>
      <c r="AI141" s="42">
        <v>26.778938712085136</v>
      </c>
      <c r="AJ141" s="43">
        <v>27.520473075077348</v>
      </c>
      <c r="AK141" s="42"/>
      <c r="AL141" s="42"/>
      <c r="AM141" s="42"/>
      <c r="AN141" s="42"/>
      <c r="AO141" s="41">
        <v>23.279308335552845</v>
      </c>
      <c r="AP141" s="42">
        <v>23.800764842269224</v>
      </c>
      <c r="AQ141" s="42">
        <v>24.333901974736058</v>
      </c>
      <c r="AR141" s="43">
        <v>24.878981378970142</v>
      </c>
      <c r="AS141" s="69">
        <v>25.436270561859072</v>
      </c>
      <c r="AT141" s="41"/>
      <c r="AU141" s="42"/>
      <c r="AV141" s="42">
        <v>23.8</v>
      </c>
      <c r="AW141" s="42">
        <v>24.33</v>
      </c>
      <c r="AX141" s="66">
        <v>24.88</v>
      </c>
      <c r="AY141" s="36">
        <v>2.9743878153689778</v>
      </c>
      <c r="AZ141" s="36">
        <v>2.9335816997527218</v>
      </c>
      <c r="BA141" s="36">
        <v>2.8888866214141053</v>
      </c>
      <c r="BB141" s="45">
        <v>2.8401330896100205</v>
      </c>
      <c r="BC141" s="42"/>
      <c r="BD141" s="36">
        <v>-20.304920520183867</v>
      </c>
      <c r="BE141" s="36">
        <v>-20.867183142516506</v>
      </c>
      <c r="BF141" s="36">
        <v>2.354984646678048</v>
      </c>
      <c r="BG141" s="36">
        <v>2.2911517106398769</v>
      </c>
      <c r="BI141" s="46">
        <v>23.279308335552845</v>
      </c>
      <c r="BJ141" s="46">
        <v>23.8</v>
      </c>
      <c r="BK141" s="46">
        <v>0.52999999999999758</v>
      </c>
      <c r="BL141" s="46">
        <v>0.55000000000000071</v>
      </c>
      <c r="BM141" s="46">
        <v>0.55000000000000071</v>
      </c>
    </row>
    <row r="142" spans="1:65" x14ac:dyDescent="0.2">
      <c r="A142" s="1">
        <v>25</v>
      </c>
      <c r="B142" s="1" t="s">
        <v>86</v>
      </c>
      <c r="C142" s="1" t="s">
        <v>126</v>
      </c>
      <c r="D142" s="1">
        <v>25</v>
      </c>
      <c r="E142" s="67" t="s">
        <v>84</v>
      </c>
      <c r="F142" s="68"/>
      <c r="G142" s="39">
        <v>49.972184004219869</v>
      </c>
      <c r="H142" s="39">
        <v>51.091560925914393</v>
      </c>
      <c r="I142" s="39">
        <v>60.643609293197237</v>
      </c>
      <c r="J142" s="40">
        <v>0.18695941549199965</v>
      </c>
      <c r="K142" s="39"/>
      <c r="L142" s="41">
        <v>60.643609293197237</v>
      </c>
      <c r="M142" s="42">
        <v>62.322888695202998</v>
      </c>
      <c r="N142" s="42">
        <v>64.048668946067664</v>
      </c>
      <c r="O142" s="43">
        <v>65.822237698663045</v>
      </c>
      <c r="P142" s="41">
        <v>78.825121963282626</v>
      </c>
      <c r="Q142" s="42">
        <v>81.007864798287031</v>
      </c>
      <c r="R142" s="42">
        <v>83.251049864969588</v>
      </c>
      <c r="S142" s="43">
        <v>85.556350866394013</v>
      </c>
      <c r="T142" s="41">
        <v>100.55995486348657</v>
      </c>
      <c r="U142" s="42">
        <v>103.34455595892013</v>
      </c>
      <c r="V142" s="42">
        <v>106.20626531550215</v>
      </c>
      <c r="W142" s="43">
        <v>109.14721813455361</v>
      </c>
      <c r="X142" s="42">
        <v>49.97</v>
      </c>
      <c r="Y142" s="41">
        <v>53.893716976879233</v>
      </c>
      <c r="Z142" s="42">
        <v>57.996420443945588</v>
      </c>
      <c r="AA142" s="42">
        <v>62.285014351791546</v>
      </c>
      <c r="AB142" s="43">
        <v>65.822237698663045</v>
      </c>
      <c r="AC142" s="41">
        <v>70.478161441297999</v>
      </c>
      <c r="AD142" s="42">
        <v>75.341467361485229</v>
      </c>
      <c r="AE142" s="42">
        <v>80.420070569119304</v>
      </c>
      <c r="AF142" s="43">
        <v>85.556350866394013</v>
      </c>
      <c r="AG142" s="41">
        <v>91.085829155963864</v>
      </c>
      <c r="AH142" s="42">
        <v>96.855936841121249</v>
      </c>
      <c r="AI142" s="42">
        <v>102.87576049417387</v>
      </c>
      <c r="AJ142" s="43">
        <v>109.14721813455361</v>
      </c>
      <c r="AK142" s="42"/>
      <c r="AL142" s="42"/>
      <c r="AM142" s="42"/>
      <c r="AN142" s="42"/>
      <c r="AO142" s="41">
        <v>46.759063882677793</v>
      </c>
      <c r="AP142" s="42">
        <v>47.806466913649771</v>
      </c>
      <c r="AQ142" s="42">
        <v>48.877331772515532</v>
      </c>
      <c r="AR142" s="43">
        <v>49.972184004219869</v>
      </c>
      <c r="AS142" s="42">
        <v>51.091560925914393</v>
      </c>
      <c r="AT142" s="41"/>
      <c r="AU142" s="42"/>
      <c r="AV142" s="42">
        <v>47.806466913649771</v>
      </c>
      <c r="AW142" s="42">
        <v>48.879999999999995</v>
      </c>
      <c r="AX142" s="66">
        <v>49.97</v>
      </c>
      <c r="AY142" s="36">
        <v>-13.884545410519443</v>
      </c>
      <c r="AZ142" s="36">
        <v>-14.516421781553227</v>
      </c>
      <c r="BA142" s="36">
        <v>-15.171337173552132</v>
      </c>
      <c r="BB142" s="45">
        <v>-15.850053694443176</v>
      </c>
      <c r="BC142" s="42"/>
      <c r="BD142" s="36">
        <v>-53.893716976879233</v>
      </c>
      <c r="BE142" s="36">
        <v>-57.996420443945588</v>
      </c>
      <c r="BF142" s="36">
        <v>-14.478547438141774</v>
      </c>
      <c r="BG142" s="36">
        <v>-16.94223769866305</v>
      </c>
      <c r="BI142" s="46">
        <v>45.924016000000002</v>
      </c>
      <c r="BJ142" s="46">
        <v>47.806466913649771</v>
      </c>
      <c r="BK142" s="46">
        <v>1.070864858865761</v>
      </c>
      <c r="BL142" s="46">
        <v>1.0921840042198738</v>
      </c>
      <c r="BM142" s="46">
        <v>1.1215609259143946</v>
      </c>
    </row>
    <row r="143" spans="1:65" x14ac:dyDescent="0.2">
      <c r="A143" s="1">
        <v>25</v>
      </c>
      <c r="B143" s="1" t="s">
        <v>86</v>
      </c>
      <c r="C143" s="1" t="s">
        <v>126</v>
      </c>
      <c r="D143" s="1">
        <v>25</v>
      </c>
      <c r="E143" s="67" t="s">
        <v>85</v>
      </c>
      <c r="F143" s="68"/>
      <c r="G143" s="39">
        <v>25.23635832048134</v>
      </c>
      <c r="H143" s="39">
        <v>25.801652746860121</v>
      </c>
      <c r="I143" s="39">
        <v>21.064211447937367</v>
      </c>
      <c r="J143" s="40">
        <v>-0.18360999372411393</v>
      </c>
      <c r="K143" s="39"/>
      <c r="L143" s="41">
        <v>21.064211447937367</v>
      </c>
      <c r="M143" s="42">
        <v>21.647499560506603</v>
      </c>
      <c r="N143" s="42">
        <v>22.246939477433937</v>
      </c>
      <c r="O143" s="43">
        <v>22.862978457592632</v>
      </c>
      <c r="P143" s="41">
        <v>25.198125428253629</v>
      </c>
      <c r="Q143" s="42">
        <v>25.895885563146702</v>
      </c>
      <c r="R143" s="42">
        <v>26.612967341914921</v>
      </c>
      <c r="S143" s="43">
        <v>27.349905799312168</v>
      </c>
      <c r="T143" s="41">
        <v>30.270570541348452</v>
      </c>
      <c r="U143" s="42">
        <v>31.108791521093984</v>
      </c>
      <c r="V143" s="42">
        <v>31.970223639523731</v>
      </c>
      <c r="W143" s="43">
        <v>32.855509635213842</v>
      </c>
      <c r="X143" s="42">
        <v>25.24</v>
      </c>
      <c r="Y143" s="41">
        <v>21.064211447937367</v>
      </c>
      <c r="Z143" s="42">
        <v>21.647499560506603</v>
      </c>
      <c r="AA143" s="42">
        <v>22.246939477433937</v>
      </c>
      <c r="AB143" s="43">
        <v>22.862978457592632</v>
      </c>
      <c r="AC143" s="41">
        <v>23.496076144880909</v>
      </c>
      <c r="AD143" s="42">
        <v>24.146704911175064</v>
      </c>
      <c r="AE143" s="42">
        <v>24.81535020877935</v>
      </c>
      <c r="AF143" s="43">
        <v>25.668325575866007</v>
      </c>
      <c r="AG143" s="41">
        <v>26.37910600146915</v>
      </c>
      <c r="AH143" s="42">
        <v>27.109568615219999</v>
      </c>
      <c r="AI143" s="42">
        <v>27.860258435687328</v>
      </c>
      <c r="AJ143" s="43">
        <v>28.639222846154457</v>
      </c>
      <c r="AK143" s="42"/>
      <c r="AL143" s="42">
        <v>0.62175397685827749</v>
      </c>
      <c r="AM143" s="42"/>
      <c r="AN143" s="42"/>
      <c r="AO143" s="41">
        <v>23.613706592729418</v>
      </c>
      <c r="AP143" s="42">
        <v>24.142653620406552</v>
      </c>
      <c r="AQ143" s="42">
        <v>24.683449061503662</v>
      </c>
      <c r="AR143" s="43">
        <v>25.23635832048134</v>
      </c>
      <c r="AS143" s="42">
        <v>25.801652746860121</v>
      </c>
      <c r="AT143" s="41"/>
      <c r="AU143" s="42"/>
      <c r="AV143" s="42">
        <v>24.142653620406552</v>
      </c>
      <c r="AW143" s="42">
        <v>24.68</v>
      </c>
      <c r="AX143" s="66">
        <v>25.24</v>
      </c>
      <c r="AY143" s="36">
        <v>2.5494951447920506</v>
      </c>
      <c r="AZ143" s="36">
        <v>2.4951540598999493</v>
      </c>
      <c r="BA143" s="36">
        <v>2.4365095840697251</v>
      </c>
      <c r="BB143" s="45">
        <v>2.3733798628887079</v>
      </c>
      <c r="BC143" s="42"/>
      <c r="BD143" s="36">
        <v>-21.064211447937367</v>
      </c>
      <c r="BE143" s="36">
        <v>-21.647499560506603</v>
      </c>
      <c r="BF143" s="36">
        <v>1.895714142972615</v>
      </c>
      <c r="BG143" s="36">
        <v>1.8170215424073675</v>
      </c>
      <c r="BI143" s="46">
        <v>23.61</v>
      </c>
      <c r="BJ143" s="46">
        <v>24.142653620406552</v>
      </c>
      <c r="BK143" s="46">
        <v>0.54079544109711009</v>
      </c>
      <c r="BL143" s="46">
        <v>0.55635832048134048</v>
      </c>
      <c r="BM143" s="46">
        <v>0.56165274686012268</v>
      </c>
    </row>
    <row r="144" spans="1:65" ht="12" customHeight="1" x14ac:dyDescent="0.2">
      <c r="A144" s="1">
        <v>25</v>
      </c>
      <c r="C144" s="1" t="s">
        <v>126</v>
      </c>
      <c r="E144" s="28" t="s">
        <v>87</v>
      </c>
      <c r="F144" s="17"/>
      <c r="G144" s="39">
        <v>0</v>
      </c>
      <c r="H144" s="39">
        <v>0</v>
      </c>
      <c r="I144" s="39">
        <v>0</v>
      </c>
      <c r="J144" s="40" t="s">
        <v>103</v>
      </c>
      <c r="K144" s="39"/>
      <c r="L144" s="53"/>
      <c r="M144" s="38"/>
      <c r="N144" s="38"/>
      <c r="O144" s="54"/>
      <c r="P144" s="53"/>
      <c r="Q144" s="38"/>
      <c r="R144" s="38"/>
      <c r="S144" s="54"/>
      <c r="T144" s="53"/>
      <c r="U144" s="38"/>
      <c r="V144" s="38"/>
      <c r="W144" s="54"/>
      <c r="X144" s="38"/>
      <c r="Y144" s="53"/>
      <c r="Z144" s="38"/>
      <c r="AA144" s="38"/>
      <c r="AB144" s="54"/>
      <c r="AC144" s="53"/>
      <c r="AD144" s="38"/>
      <c r="AE144" s="38"/>
      <c r="AF144" s="54"/>
      <c r="AG144" s="53"/>
      <c r="AH144" s="38"/>
      <c r="AI144" s="38"/>
      <c r="AJ144" s="54"/>
      <c r="AO144" s="53"/>
      <c r="AP144" s="38"/>
      <c r="AQ144" s="38"/>
      <c r="AR144" s="54"/>
      <c r="AS144" s="42" t="s">
        <v>103</v>
      </c>
      <c r="AT144" s="65"/>
      <c r="AU144" s="63"/>
      <c r="AV144" s="63"/>
      <c r="AW144" s="63"/>
      <c r="AX144" s="63"/>
      <c r="AY144" s="36">
        <v>0</v>
      </c>
      <c r="AZ144" s="36">
        <v>0</v>
      </c>
      <c r="BA144" s="36">
        <v>0</v>
      </c>
      <c r="BB144" s="45">
        <v>0</v>
      </c>
      <c r="BC144" s="63"/>
      <c r="BD144" s="36">
        <v>0</v>
      </c>
      <c r="BE144" s="36">
        <v>0</v>
      </c>
      <c r="BF144" s="36">
        <v>0</v>
      </c>
      <c r="BG144" s="36">
        <v>0</v>
      </c>
      <c r="BI144" s="46">
        <v>0</v>
      </c>
      <c r="BJ144" s="46">
        <v>0</v>
      </c>
      <c r="BK144" s="46">
        <v>0</v>
      </c>
      <c r="BL144" s="46">
        <v>0</v>
      </c>
      <c r="BM144" s="46">
        <v>0</v>
      </c>
    </row>
    <row r="145" spans="1:65" ht="12" customHeight="1" x14ac:dyDescent="0.2">
      <c r="A145" s="1">
        <v>25</v>
      </c>
      <c r="B145" s="1" t="s">
        <v>87</v>
      </c>
      <c r="C145" s="1" t="s">
        <v>126</v>
      </c>
      <c r="D145" s="1">
        <v>25</v>
      </c>
      <c r="E145" s="37" t="s">
        <v>29</v>
      </c>
      <c r="F145" s="38" t="s">
        <v>30</v>
      </c>
      <c r="G145" s="39">
        <v>4.0981046087222239</v>
      </c>
      <c r="H145" s="39">
        <v>4.1899021519576021</v>
      </c>
      <c r="I145" s="39">
        <v>6.8720879191969271</v>
      </c>
      <c r="J145" s="40">
        <v>0.6401547506273283</v>
      </c>
      <c r="K145" s="39"/>
      <c r="L145" s="70">
        <v>6.8720879191969271</v>
      </c>
      <c r="M145" s="71">
        <v>7.0623825904076423</v>
      </c>
      <c r="N145" s="71">
        <v>7.2579467026262412</v>
      </c>
      <c r="O145" s="72">
        <v>7.458926171701858</v>
      </c>
      <c r="P145" s="70">
        <v>8.3900267167631348</v>
      </c>
      <c r="Q145" s="71">
        <v>8.6223545615591224</v>
      </c>
      <c r="R145" s="71">
        <v>8.8611157860438414</v>
      </c>
      <c r="S145" s="72">
        <v>9.1064885366390289</v>
      </c>
      <c r="T145" s="70">
        <v>10.668517132683959</v>
      </c>
      <c r="U145" s="71">
        <v>10.9639385510274</v>
      </c>
      <c r="V145" s="71">
        <v>11.267540470309314</v>
      </c>
      <c r="W145" s="72">
        <v>11.57954941640579</v>
      </c>
      <c r="X145" s="71">
        <v>4.0999999999999996</v>
      </c>
      <c r="Y145" s="70">
        <v>6.7535329118512077</v>
      </c>
      <c r="Z145" s="71">
        <v>7.0623825904076423</v>
      </c>
      <c r="AA145" s="71">
        <v>7.2579467026262412</v>
      </c>
      <c r="AB145" s="72">
        <v>7.458926171701858</v>
      </c>
      <c r="AC145" s="70">
        <v>8.3900267167631348</v>
      </c>
      <c r="AD145" s="71">
        <v>8.6223545615591224</v>
      </c>
      <c r="AE145" s="71">
        <v>8.8611157860438414</v>
      </c>
      <c r="AF145" s="72">
        <v>9.1064885366390289</v>
      </c>
      <c r="AG145" s="70">
        <v>10.668517132683959</v>
      </c>
      <c r="AH145" s="71">
        <v>10.9639385510274</v>
      </c>
      <c r="AI145" s="71">
        <v>11.267540470309314</v>
      </c>
      <c r="AJ145" s="72">
        <v>11.57954941640579</v>
      </c>
      <c r="AL145" s="42"/>
      <c r="AO145" s="70">
        <v>3.8346039705000132</v>
      </c>
      <c r="AP145" s="71">
        <v>3.9204990994392128</v>
      </c>
      <c r="AQ145" s="71">
        <v>4.0083182792666516</v>
      </c>
      <c r="AR145" s="72">
        <v>4.0981046087222239</v>
      </c>
      <c r="AS145" s="42">
        <v>4.1899021519576021</v>
      </c>
      <c r="AT145" s="41"/>
      <c r="AU145" s="42"/>
      <c r="AV145" s="42">
        <v>3.9204990994392128</v>
      </c>
      <c r="AW145" s="42">
        <v>4.01</v>
      </c>
      <c r="AX145" s="42">
        <v>4.0999999999999996</v>
      </c>
      <c r="AY145" s="36">
        <v>-3.0374839486969138</v>
      </c>
      <c r="AZ145" s="36">
        <v>-3.1418834909684294</v>
      </c>
      <c r="BA145" s="36">
        <v>-3.2496284233595896</v>
      </c>
      <c r="BB145" s="45">
        <v>-3.3608215629796341</v>
      </c>
      <c r="BC145" s="42"/>
      <c r="BD145" s="36">
        <v>-6.7535329118512077</v>
      </c>
      <c r="BE145" s="36">
        <v>-7.0623825904076423</v>
      </c>
      <c r="BF145" s="36">
        <v>-3.3374476031870284</v>
      </c>
      <c r="BG145" s="36">
        <v>-3.4489261717018582</v>
      </c>
      <c r="BI145" s="46">
        <v>3.8346039705000132</v>
      </c>
      <c r="BJ145" s="46">
        <v>3.9204990994392128</v>
      </c>
      <c r="BK145" s="46">
        <v>8.7819179827438809E-2</v>
      </c>
      <c r="BL145" s="46">
        <v>8.8104608722224143E-2</v>
      </c>
      <c r="BM145" s="46">
        <v>8.9902151957602428E-2</v>
      </c>
    </row>
    <row r="146" spans="1:65" ht="12" customHeight="1" x14ac:dyDescent="0.2">
      <c r="A146" s="1">
        <v>25</v>
      </c>
      <c r="B146" s="1" t="s">
        <v>87</v>
      </c>
      <c r="C146" s="1" t="s">
        <v>126</v>
      </c>
      <c r="D146" s="1">
        <v>25</v>
      </c>
      <c r="E146" s="37" t="s">
        <v>31</v>
      </c>
      <c r="F146" s="38"/>
      <c r="G146" s="39">
        <v>0.35737694151119997</v>
      </c>
      <c r="H146" s="39">
        <v>0.36538218500105085</v>
      </c>
      <c r="I146" s="39">
        <v>0.75929092775350182</v>
      </c>
      <c r="J146" s="40">
        <v>1.0780732036821064</v>
      </c>
      <c r="K146" s="39"/>
      <c r="L146" s="70">
        <v>0.75929092775350182</v>
      </c>
      <c r="M146" s="71">
        <v>0.78031641799010165</v>
      </c>
      <c r="N146" s="71">
        <v>0.80192412411198477</v>
      </c>
      <c r="O146" s="72">
        <v>0.82413016823251239</v>
      </c>
      <c r="P146" s="70">
        <v>0.91786523700654477</v>
      </c>
      <c r="Q146" s="71">
        <v>0.94328180116370386</v>
      </c>
      <c r="R146" s="71">
        <v>0.96940217423257402</v>
      </c>
      <c r="S146" s="72">
        <v>0.99624584535343153</v>
      </c>
      <c r="T146" s="70">
        <v>1.1075948425200259</v>
      </c>
      <c r="U146" s="71">
        <v>1.1382652004767768</v>
      </c>
      <c r="V146" s="71">
        <v>1.1697848499082466</v>
      </c>
      <c r="W146" s="72">
        <v>1.2021773085056884</v>
      </c>
      <c r="X146" s="71">
        <v>0.36</v>
      </c>
      <c r="Y146" s="70">
        <v>0.36996874347961917</v>
      </c>
      <c r="Z146" s="71">
        <v>0.3802135309774633</v>
      </c>
      <c r="AA146" s="71">
        <v>0.39074200641578283</v>
      </c>
      <c r="AB146" s="72">
        <v>0.40156202538431363</v>
      </c>
      <c r="AC146" s="70">
        <v>0.41268166100156833</v>
      </c>
      <c r="AD146" s="71">
        <v>0.42410920993842272</v>
      </c>
      <c r="AE146" s="71">
        <v>0.43585319860847921</v>
      </c>
      <c r="AF146" s="72">
        <v>0.44792238952986013</v>
      </c>
      <c r="AG146" s="70">
        <v>0.46032578786319311</v>
      </c>
      <c r="AH146" s="71">
        <v>0.47307264813058975</v>
      </c>
      <c r="AI146" s="71">
        <v>0.48617248112069589</v>
      </c>
      <c r="AJ146" s="72">
        <v>0.49963506098497767</v>
      </c>
      <c r="AL146" s="47">
        <v>0.62175397685827749</v>
      </c>
      <c r="AO146" s="70">
        <v>0.33439825717657429</v>
      </c>
      <c r="AP146" s="71">
        <v>0.34188877813732954</v>
      </c>
      <c r="AQ146" s="71">
        <v>0.34954708676760565</v>
      </c>
      <c r="AR146" s="72">
        <v>0.35737694151119997</v>
      </c>
      <c r="AS146" s="42">
        <v>0.36538218500105085</v>
      </c>
      <c r="AT146" s="41"/>
      <c r="AU146" s="42"/>
      <c r="AV146" s="42">
        <v>0.34188877813732865</v>
      </c>
      <c r="AW146" s="42">
        <v>0.35</v>
      </c>
      <c r="AX146" s="42">
        <v>0.36</v>
      </c>
      <c r="AY146" s="36">
        <v>-0.42489267057692753</v>
      </c>
      <c r="AZ146" s="36">
        <v>-0.43842763985277211</v>
      </c>
      <c r="BA146" s="36">
        <v>-0.45237703734437912</v>
      </c>
      <c r="BB146" s="45">
        <v>-0.46675322672131242</v>
      </c>
      <c r="BC146" s="42"/>
      <c r="BD146" s="36">
        <v>-0.36996874347961917</v>
      </c>
      <c r="BE146" s="36">
        <v>-0.3802135309774633</v>
      </c>
      <c r="BF146" s="36">
        <v>-4.8853228278454175E-2</v>
      </c>
      <c r="BG146" s="36">
        <v>-5.1562025384313648E-2</v>
      </c>
      <c r="BI146" s="46">
        <v>0.33439825717657429</v>
      </c>
      <c r="BJ146" s="46">
        <v>0.34188877813732865</v>
      </c>
      <c r="BK146" s="46">
        <v>7.6583086302769998E-3</v>
      </c>
      <c r="BL146" s="46">
        <v>7.376941511199997E-3</v>
      </c>
      <c r="BM146" s="46">
        <v>5.3821850010508654E-3</v>
      </c>
    </row>
    <row r="147" spans="1:65" ht="12" customHeight="1" x14ac:dyDescent="0.2">
      <c r="A147" s="1">
        <v>25</v>
      </c>
      <c r="B147" s="1" t="s">
        <v>87</v>
      </c>
      <c r="C147" s="1" t="s">
        <v>126</v>
      </c>
      <c r="D147" s="1">
        <v>25</v>
      </c>
      <c r="E147" s="37" t="s">
        <v>82</v>
      </c>
      <c r="F147" s="38"/>
      <c r="G147" s="39">
        <v>45.874079395497645</v>
      </c>
      <c r="H147" s="39">
        <v>46.90165877395679</v>
      </c>
      <c r="I147" s="39">
        <v>53.771521374000308</v>
      </c>
      <c r="J147" s="40">
        <v>0.14647376616577504</v>
      </c>
      <c r="K147" s="39"/>
      <c r="L147" s="70">
        <v>53.771521374000308</v>
      </c>
      <c r="M147" s="71">
        <v>55.260506104795354</v>
      </c>
      <c r="N147" s="71">
        <v>56.790722243441422</v>
      </c>
      <c r="O147" s="72">
        <v>58.363311526961191</v>
      </c>
      <c r="P147" s="70">
        <v>70.435095246519495</v>
      </c>
      <c r="Q147" s="71">
        <v>72.38551023672791</v>
      </c>
      <c r="R147" s="71">
        <v>74.389934078925748</v>
      </c>
      <c r="S147" s="72">
        <v>76.449862329754978</v>
      </c>
      <c r="T147" s="70">
        <v>89.891437730802608</v>
      </c>
      <c r="U147" s="71">
        <v>92.380617407892728</v>
      </c>
      <c r="V147" s="71">
        <v>94.938724845192837</v>
      </c>
      <c r="W147" s="72">
        <v>97.567668718147814</v>
      </c>
      <c r="X147" s="71">
        <v>29.4</v>
      </c>
      <c r="Y147" s="70">
        <v>30.214114050835491</v>
      </c>
      <c r="Z147" s="71">
        <v>33.539268811318905</v>
      </c>
      <c r="AA147" s="71">
        <v>37.15062085564324</v>
      </c>
      <c r="AB147" s="72">
        <v>40.936258927072558</v>
      </c>
      <c r="AC147" s="70">
        <v>44.178510410829276</v>
      </c>
      <c r="AD147" s="71">
        <v>48.313553901221447</v>
      </c>
      <c r="AE147" s="71">
        <v>52.64372839753694</v>
      </c>
      <c r="AF147" s="72">
        <v>57.176669921623805</v>
      </c>
      <c r="AG147" s="70">
        <v>60.610426528620991</v>
      </c>
      <c r="AH147" s="71">
        <v>65.53664123813931</v>
      </c>
      <c r="AI147" s="71">
        <v>70.689203713890649</v>
      </c>
      <c r="AJ147" s="72">
        <v>76.076872160137384</v>
      </c>
      <c r="AO147" s="70">
        <v>42.924459912177781</v>
      </c>
      <c r="AP147" s="71">
        <v>43.885967814210559</v>
      </c>
      <c r="AQ147" s="71">
        <v>44.869013493248879</v>
      </c>
      <c r="AR147" s="72">
        <v>45.874079395497645</v>
      </c>
      <c r="AS147" s="42">
        <v>46.90165877395679</v>
      </c>
      <c r="AT147" s="41"/>
      <c r="AU147" s="42"/>
      <c r="AV147" s="42">
        <v>23.259999999999998</v>
      </c>
      <c r="AW147" s="42">
        <v>26.27</v>
      </c>
      <c r="AX147" s="42">
        <v>29.4</v>
      </c>
      <c r="AY147" s="36">
        <v>-10.847061461822527</v>
      </c>
      <c r="AZ147" s="36">
        <v>-11.374538290584795</v>
      </c>
      <c r="BA147" s="36">
        <v>-11.921708750192543</v>
      </c>
      <c r="BB147" s="45">
        <v>-12.489232131463545</v>
      </c>
      <c r="BC147" s="42"/>
      <c r="BD147" s="36">
        <v>-30.214114050835491</v>
      </c>
      <c r="BE147" s="36">
        <v>-33.539268811318905</v>
      </c>
      <c r="BF147" s="36">
        <v>-13.890620855643242</v>
      </c>
      <c r="BG147" s="36">
        <v>-14.666258927072558</v>
      </c>
      <c r="BI147" s="46">
        <v>20.380000000000003</v>
      </c>
      <c r="BJ147" s="46">
        <v>23.259999999999998</v>
      </c>
      <c r="BK147" s="46">
        <v>3.0100000000000051</v>
      </c>
      <c r="BL147" s="46">
        <v>3.129999999999999</v>
      </c>
      <c r="BM147" s="46">
        <v>3.2600000000000051</v>
      </c>
    </row>
    <row r="148" spans="1:65" ht="12" customHeight="1" x14ac:dyDescent="0.2">
      <c r="A148" s="1">
        <v>25</v>
      </c>
      <c r="B148" s="1" t="s">
        <v>87</v>
      </c>
      <c r="C148" s="1" t="s">
        <v>126</v>
      </c>
      <c r="D148" s="1">
        <v>25</v>
      </c>
      <c r="E148" s="37" t="s">
        <v>83</v>
      </c>
      <c r="F148" s="38"/>
      <c r="G148" s="39">
        <v>24.878981378970142</v>
      </c>
      <c r="H148" s="39">
        <v>25.436270561859072</v>
      </c>
      <c r="I148" s="39">
        <v>20.304920520183867</v>
      </c>
      <c r="J148" s="40">
        <v>-0.20173358469340671</v>
      </c>
      <c r="K148" s="39"/>
      <c r="L148" s="70">
        <v>20.304920520183867</v>
      </c>
      <c r="M148" s="71">
        <v>20.867183142516502</v>
      </c>
      <c r="N148" s="71">
        <v>21.445015353321953</v>
      </c>
      <c r="O148" s="72">
        <v>22.038848289360121</v>
      </c>
      <c r="P148" s="70">
        <v>24.280260191247084</v>
      </c>
      <c r="Q148" s="71">
        <v>24.952603761982999</v>
      </c>
      <c r="R148" s="71">
        <v>25.643565167682347</v>
      </c>
      <c r="S148" s="72">
        <v>26.353659953958736</v>
      </c>
      <c r="T148" s="70">
        <v>29.162975698828426</v>
      </c>
      <c r="U148" s="71">
        <v>29.970526320617207</v>
      </c>
      <c r="V148" s="71">
        <v>30.800438789615484</v>
      </c>
      <c r="W148" s="72">
        <v>31.653332326708153</v>
      </c>
      <c r="X148" s="71">
        <v>16.43</v>
      </c>
      <c r="Y148" s="70">
        <v>16.884962376028135</v>
      </c>
      <c r="Z148" s="71">
        <v>17.35252309433266</v>
      </c>
      <c r="AA148" s="71">
        <v>17.833031015031427</v>
      </c>
      <c r="AB148" s="72">
        <v>18.326844658511771</v>
      </c>
      <c r="AC148" s="70">
        <v>18.834332472932651</v>
      </c>
      <c r="AD148" s="71">
        <v>19.355873109134066</v>
      </c>
      <c r="AE148" s="71">
        <v>19.891855703159063</v>
      </c>
      <c r="AF148" s="72">
        <v>20.442680166598993</v>
      </c>
      <c r="AG148" s="70">
        <v>21.00875748497873</v>
      </c>
      <c r="AH148" s="71">
        <v>21.590510024404463</v>
      </c>
      <c r="AI148" s="71">
        <v>22.188371846702836</v>
      </c>
      <c r="AJ148" s="72">
        <v>22.802789033286626</v>
      </c>
      <c r="AO148" s="70">
        <v>23.279308335552845</v>
      </c>
      <c r="AP148" s="71">
        <v>23.800764842269224</v>
      </c>
      <c r="AQ148" s="71">
        <v>24.333901974736058</v>
      </c>
      <c r="AR148" s="72">
        <v>24.878981378970142</v>
      </c>
      <c r="AS148" s="42">
        <v>25.436270561859072</v>
      </c>
      <c r="AT148" s="41"/>
      <c r="AU148" s="42"/>
      <c r="AV148" s="42">
        <v>15.71394625546267</v>
      </c>
      <c r="AW148" s="42">
        <v>16.07</v>
      </c>
      <c r="AX148" s="42">
        <v>16.43</v>
      </c>
      <c r="AY148" s="36">
        <v>2.9743878153689778</v>
      </c>
      <c r="AZ148" s="36">
        <v>2.9335816997527218</v>
      </c>
      <c r="BA148" s="36">
        <v>2.8888866214141053</v>
      </c>
      <c r="BB148" s="45">
        <v>2.8401330896100205</v>
      </c>
      <c r="BC148" s="42"/>
      <c r="BD148" s="36">
        <v>-16.884962376028135</v>
      </c>
      <c r="BE148" s="36">
        <v>-17.35252309433266</v>
      </c>
      <c r="BF148" s="36">
        <v>-2.1190847595687572</v>
      </c>
      <c r="BG148" s="36">
        <v>-2.2568446585117705</v>
      </c>
      <c r="BI148" s="46">
        <v>15.369665742823425</v>
      </c>
      <c r="BJ148" s="46">
        <v>15.71394625546267</v>
      </c>
      <c r="BK148" s="46">
        <v>0.35199239612236255</v>
      </c>
      <c r="BL148" s="46">
        <v>0.35581567738054076</v>
      </c>
      <c r="BM148" s="46">
        <v>0.36375394855386745</v>
      </c>
    </row>
    <row r="149" spans="1:65" ht="12" customHeight="1" x14ac:dyDescent="0.2">
      <c r="A149" s="1">
        <v>25</v>
      </c>
      <c r="B149" s="1" t="s">
        <v>87</v>
      </c>
      <c r="C149" s="1" t="s">
        <v>126</v>
      </c>
      <c r="D149" s="1">
        <v>25</v>
      </c>
      <c r="E149" s="67" t="s">
        <v>84</v>
      </c>
      <c r="F149" s="68"/>
      <c r="G149" s="39">
        <v>49.972184004219869</v>
      </c>
      <c r="H149" s="39">
        <v>51.091560925914393</v>
      </c>
      <c r="I149" s="39">
        <v>60.643609293197237</v>
      </c>
      <c r="J149" s="40">
        <v>0.18695941549199965</v>
      </c>
      <c r="K149" s="39"/>
      <c r="L149" s="41">
        <v>60.643609293197237</v>
      </c>
      <c r="M149" s="42">
        <v>62.322888695202998</v>
      </c>
      <c r="N149" s="42">
        <v>64.048668946067664</v>
      </c>
      <c r="O149" s="43">
        <v>65.822237698663045</v>
      </c>
      <c r="P149" s="41">
        <v>78.825121963282626</v>
      </c>
      <c r="Q149" s="42">
        <v>81.007864798287031</v>
      </c>
      <c r="R149" s="42">
        <v>83.251049864969588</v>
      </c>
      <c r="S149" s="43">
        <v>85.556350866394013</v>
      </c>
      <c r="T149" s="41">
        <v>100.55995486348657</v>
      </c>
      <c r="U149" s="42">
        <v>103.34455595892013</v>
      </c>
      <c r="V149" s="42">
        <v>106.20626531550215</v>
      </c>
      <c r="W149" s="43">
        <v>109.14721813455361</v>
      </c>
      <c r="X149" s="42">
        <v>33.5</v>
      </c>
      <c r="Y149" s="41">
        <v>36.9676469626867</v>
      </c>
      <c r="Z149" s="42">
        <v>40.601651401726549</v>
      </c>
      <c r="AA149" s="42">
        <v>44.408567558269482</v>
      </c>
      <c r="AB149" s="43">
        <v>48.395185098774412</v>
      </c>
      <c r="AC149" s="41">
        <v>52.568537127592407</v>
      </c>
      <c r="AD149" s="42">
        <v>56.935908462780567</v>
      </c>
      <c r="AE149" s="42">
        <v>61.504844183580779</v>
      </c>
      <c r="AF149" s="43">
        <v>66.283158458262832</v>
      </c>
      <c r="AG149" s="41">
        <v>71.27894366130495</v>
      </c>
      <c r="AH149" s="42">
        <v>76.500579789166707</v>
      </c>
      <c r="AI149" s="42">
        <v>81.956744184199962</v>
      </c>
      <c r="AJ149" s="43">
        <v>87.656421576543167</v>
      </c>
      <c r="AO149" s="41">
        <v>46.759063882677793</v>
      </c>
      <c r="AP149" s="42">
        <v>47.806466913649771</v>
      </c>
      <c r="AQ149" s="42">
        <v>48.877331772515532</v>
      </c>
      <c r="AR149" s="43">
        <v>49.972184004219869</v>
      </c>
      <c r="AS149" s="42">
        <v>51.091560925914393</v>
      </c>
      <c r="AT149" s="41"/>
      <c r="AU149" s="42"/>
      <c r="AV149" s="42">
        <v>27.183816576000002</v>
      </c>
      <c r="AW149" s="42">
        <v>30.28</v>
      </c>
      <c r="AX149" s="42">
        <v>33.5</v>
      </c>
      <c r="AY149" s="36">
        <v>-13.884545410519443</v>
      </c>
      <c r="AZ149" s="36">
        <v>-14.516421781553227</v>
      </c>
      <c r="BA149" s="36">
        <v>-15.171337173552132</v>
      </c>
      <c r="BB149" s="45">
        <v>-15.850053694443176</v>
      </c>
      <c r="BC149" s="42"/>
      <c r="BD149" s="36">
        <v>-36.9676469626867</v>
      </c>
      <c r="BE149" s="36">
        <v>-40.601651401726549</v>
      </c>
      <c r="BF149" s="36">
        <v>-17.22475098226948</v>
      </c>
      <c r="BG149" s="36">
        <v>-18.115185098774411</v>
      </c>
      <c r="BI149" s="46">
        <v>24.20824</v>
      </c>
      <c r="BJ149" s="46">
        <v>27.183816576000002</v>
      </c>
      <c r="BK149" s="46">
        <v>3.0967356801023982</v>
      </c>
      <c r="BL149" s="46">
        <v>3.2223819428682106</v>
      </c>
      <c r="BM149" s="46">
        <v>3.3533560297011107</v>
      </c>
    </row>
    <row r="150" spans="1:65" ht="12" customHeight="1" x14ac:dyDescent="0.2">
      <c r="A150" s="1">
        <v>25</v>
      </c>
      <c r="B150" s="1" t="s">
        <v>87</v>
      </c>
      <c r="C150" s="1" t="s">
        <v>126</v>
      </c>
      <c r="D150" s="1">
        <v>25</v>
      </c>
      <c r="E150" s="67" t="s">
        <v>85</v>
      </c>
      <c r="F150" s="68"/>
      <c r="G150" s="39">
        <v>25.23635832048134</v>
      </c>
      <c r="H150" s="39">
        <v>25.801652746860121</v>
      </c>
      <c r="I150" s="39">
        <v>21.064211447937367</v>
      </c>
      <c r="J150" s="40">
        <v>-0.18360999372411393</v>
      </c>
      <c r="K150" s="39"/>
      <c r="L150" s="41">
        <v>21.064211447937367</v>
      </c>
      <c r="M150" s="42">
        <v>21.647499560506603</v>
      </c>
      <c r="N150" s="42">
        <v>22.246939477433937</v>
      </c>
      <c r="O150" s="43">
        <v>22.862978457592632</v>
      </c>
      <c r="P150" s="41">
        <v>25.198125428253629</v>
      </c>
      <c r="Q150" s="42">
        <v>25.895885563146702</v>
      </c>
      <c r="R150" s="42">
        <v>26.612967341914921</v>
      </c>
      <c r="S150" s="43">
        <v>27.349905799312168</v>
      </c>
      <c r="T150" s="41">
        <v>30.270570541348452</v>
      </c>
      <c r="U150" s="42">
        <v>31.108791521093984</v>
      </c>
      <c r="V150" s="42">
        <v>31.970223639523731</v>
      </c>
      <c r="W150" s="43">
        <v>32.855509635213842</v>
      </c>
      <c r="X150" s="42">
        <v>16.79</v>
      </c>
      <c r="Y150" s="41">
        <v>17.254931119507752</v>
      </c>
      <c r="Z150" s="42">
        <v>17.732736625310125</v>
      </c>
      <c r="AA150" s="42">
        <v>18.223773021447208</v>
      </c>
      <c r="AB150" s="43">
        <v>18.728406683896086</v>
      </c>
      <c r="AC150" s="41">
        <v>19.247014133934218</v>
      </c>
      <c r="AD150" s="42">
        <v>19.779982319072488</v>
      </c>
      <c r="AE150" s="42">
        <v>20.327708901767544</v>
      </c>
      <c r="AF150" s="43">
        <v>20.890602556128854</v>
      </c>
      <c r="AG150" s="41">
        <v>21.469083272841925</v>
      </c>
      <c r="AH150" s="42">
        <v>22.063582672535052</v>
      </c>
      <c r="AI150" s="42">
        <v>22.674544327823533</v>
      </c>
      <c r="AJ150" s="43">
        <v>23.302424094271604</v>
      </c>
      <c r="AL150" s="1">
        <v>0.62175397685827749</v>
      </c>
      <c r="AO150" s="41">
        <v>23.613706592729418</v>
      </c>
      <c r="AP150" s="42">
        <v>24.142653620406552</v>
      </c>
      <c r="AQ150" s="42">
        <v>24.683449061503662</v>
      </c>
      <c r="AR150" s="43">
        <v>25.23635832048134</v>
      </c>
      <c r="AS150" s="42">
        <v>25.801652746860121</v>
      </c>
      <c r="AT150" s="41"/>
      <c r="AU150" s="42"/>
      <c r="AV150" s="42">
        <v>16.055835033599998</v>
      </c>
      <c r="AW150" s="42">
        <v>16.420000000000002</v>
      </c>
      <c r="AX150" s="42">
        <v>16.79</v>
      </c>
      <c r="AY150" s="36">
        <v>2.5494951447920506</v>
      </c>
      <c r="AZ150" s="36">
        <v>2.4951540598999493</v>
      </c>
      <c r="BA150" s="36">
        <v>2.4365095840697251</v>
      </c>
      <c r="BB150" s="45">
        <v>2.3733798628887079</v>
      </c>
      <c r="BC150" s="42"/>
      <c r="BD150" s="36">
        <v>-17.254931119507752</v>
      </c>
      <c r="BE150" s="36">
        <v>-17.732736625310125</v>
      </c>
      <c r="BF150" s="36">
        <v>-2.1679379878472105</v>
      </c>
      <c r="BG150" s="36">
        <v>-2.3084066838960844</v>
      </c>
      <c r="BI150" s="46">
        <v>15.704063999999999</v>
      </c>
      <c r="BJ150" s="46">
        <v>16.055835033599998</v>
      </c>
      <c r="BK150" s="46">
        <v>0.35965070475263872</v>
      </c>
      <c r="BL150" s="46">
        <v>0.3631926188917376</v>
      </c>
      <c r="BM150" s="46">
        <v>0.36913613355491748</v>
      </c>
    </row>
    <row r="151" spans="1:65" ht="12" customHeight="1" x14ac:dyDescent="0.2">
      <c r="A151" s="1">
        <v>25</v>
      </c>
      <c r="C151" s="1" t="s">
        <v>126</v>
      </c>
      <c r="E151" s="28" t="s">
        <v>88</v>
      </c>
      <c r="F151" s="17"/>
      <c r="G151" s="39">
        <v>0</v>
      </c>
      <c r="H151" s="39">
        <v>0</v>
      </c>
      <c r="I151" s="39">
        <v>0</v>
      </c>
      <c r="J151" s="40" t="s">
        <v>103</v>
      </c>
      <c r="K151" s="39"/>
      <c r="L151" s="53"/>
      <c r="M151" s="38"/>
      <c r="N151" s="38"/>
      <c r="O151" s="54"/>
      <c r="P151" s="53"/>
      <c r="Q151" s="38"/>
      <c r="R151" s="38"/>
      <c r="S151" s="54"/>
      <c r="T151" s="53"/>
      <c r="U151" s="38"/>
      <c r="V151" s="38"/>
      <c r="W151" s="54"/>
      <c r="X151" s="38"/>
      <c r="Y151" s="53"/>
      <c r="Z151" s="38"/>
      <c r="AA151" s="38"/>
      <c r="AB151" s="54"/>
      <c r="AC151" s="53"/>
      <c r="AD151" s="38"/>
      <c r="AE151" s="38"/>
      <c r="AF151" s="54"/>
      <c r="AG151" s="53"/>
      <c r="AH151" s="38"/>
      <c r="AI151" s="38"/>
      <c r="AJ151" s="54"/>
      <c r="AO151" s="53"/>
      <c r="AP151" s="38"/>
      <c r="AQ151" s="38"/>
      <c r="AR151" s="54"/>
      <c r="AS151" s="42" t="s">
        <v>103</v>
      </c>
      <c r="AT151" s="65"/>
      <c r="AU151" s="63"/>
      <c r="AV151" s="63"/>
      <c r="AW151" s="63"/>
      <c r="AX151" s="63"/>
      <c r="AY151" s="36">
        <v>0</v>
      </c>
      <c r="AZ151" s="36">
        <v>0</v>
      </c>
      <c r="BA151" s="36">
        <v>0</v>
      </c>
      <c r="BB151" s="45">
        <v>0</v>
      </c>
      <c r="BC151" s="63"/>
      <c r="BD151" s="36">
        <v>0</v>
      </c>
      <c r="BE151" s="36">
        <v>0</v>
      </c>
      <c r="BF151" s="36">
        <v>0</v>
      </c>
      <c r="BG151" s="36">
        <v>0</v>
      </c>
      <c r="BI151" s="46">
        <v>0</v>
      </c>
      <c r="BJ151" s="46">
        <v>0</v>
      </c>
      <c r="BK151" s="46">
        <v>0</v>
      </c>
      <c r="BL151" s="46">
        <v>0</v>
      </c>
      <c r="BM151" s="46">
        <v>0</v>
      </c>
    </row>
    <row r="152" spans="1:65" ht="12" customHeight="1" x14ac:dyDescent="0.2">
      <c r="A152" s="1">
        <v>25</v>
      </c>
      <c r="B152" s="1" t="s">
        <v>88</v>
      </c>
      <c r="C152" s="1" t="s">
        <v>126</v>
      </c>
      <c r="D152" s="1">
        <v>25</v>
      </c>
      <c r="E152" s="37" t="s">
        <v>29</v>
      </c>
      <c r="F152" s="38" t="s">
        <v>30</v>
      </c>
      <c r="G152" s="39">
        <v>4.0981046087222239</v>
      </c>
      <c r="H152" s="39">
        <v>4.1899021519576021</v>
      </c>
      <c r="I152" s="39">
        <v>6.8720879191969271</v>
      </c>
      <c r="J152" s="40">
        <v>0.6401547506273283</v>
      </c>
      <c r="K152" s="39"/>
      <c r="L152" s="70">
        <v>6.8720879191969271</v>
      </c>
      <c r="M152" s="71">
        <v>7.0623825904076423</v>
      </c>
      <c r="N152" s="71">
        <v>7.2579467026262412</v>
      </c>
      <c r="O152" s="72">
        <v>7.458926171701858</v>
      </c>
      <c r="P152" s="70">
        <v>8.3900267167631348</v>
      </c>
      <c r="Q152" s="71">
        <v>8.6223545615591224</v>
      </c>
      <c r="R152" s="71">
        <v>8.8611157860438414</v>
      </c>
      <c r="S152" s="72">
        <v>9.1064885366390289</v>
      </c>
      <c r="T152" s="70">
        <v>10.668517132683959</v>
      </c>
      <c r="U152" s="71">
        <v>10.9639385510274</v>
      </c>
      <c r="V152" s="71">
        <v>11.267540470309314</v>
      </c>
      <c r="W152" s="72">
        <v>11.57954941640579</v>
      </c>
      <c r="X152" s="71">
        <v>4.0999999999999996</v>
      </c>
      <c r="Y152" s="70">
        <v>6.7535329118512077</v>
      </c>
      <c r="Z152" s="71">
        <v>7.0623825904076423</v>
      </c>
      <c r="AA152" s="71">
        <v>7.2579467026262412</v>
      </c>
      <c r="AB152" s="72">
        <v>7.458926171701858</v>
      </c>
      <c r="AC152" s="70">
        <v>8.3900267167631348</v>
      </c>
      <c r="AD152" s="71">
        <v>8.6223545615591224</v>
      </c>
      <c r="AE152" s="71">
        <v>8.8611157860438414</v>
      </c>
      <c r="AF152" s="72">
        <v>9.1064885366390289</v>
      </c>
      <c r="AG152" s="70">
        <v>10.668517132683959</v>
      </c>
      <c r="AH152" s="71">
        <v>10.9639385510274</v>
      </c>
      <c r="AI152" s="71">
        <v>11.267540470309314</v>
      </c>
      <c r="AJ152" s="72">
        <v>11.57954941640579</v>
      </c>
      <c r="AO152" s="70">
        <v>3.8346039705000132</v>
      </c>
      <c r="AP152" s="71">
        <v>3.9204990994392128</v>
      </c>
      <c r="AQ152" s="71">
        <v>4.0083182792666516</v>
      </c>
      <c r="AR152" s="72">
        <v>4.0981046087222239</v>
      </c>
      <c r="AS152" s="42">
        <v>4.1899021519576021</v>
      </c>
      <c r="AT152" s="41"/>
      <c r="AU152" s="42"/>
      <c r="AV152" s="42">
        <v>3.9204990994392128</v>
      </c>
      <c r="AW152" s="42">
        <v>4.01</v>
      </c>
      <c r="AX152" s="42">
        <v>4.0999999999999996</v>
      </c>
      <c r="AY152" s="36">
        <v>-3.0374839486969138</v>
      </c>
      <c r="AZ152" s="36">
        <v>-3.1418834909684294</v>
      </c>
      <c r="BA152" s="36">
        <v>-3.2496284233595896</v>
      </c>
      <c r="BB152" s="45">
        <v>-3.3608215629796341</v>
      </c>
      <c r="BC152" s="42"/>
      <c r="BD152" s="36">
        <v>-6.7535329118512077</v>
      </c>
      <c r="BE152" s="36">
        <v>-7.0623825904076423</v>
      </c>
      <c r="BF152" s="36">
        <v>-3.3374476031870284</v>
      </c>
      <c r="BG152" s="36">
        <v>-3.4489261717018582</v>
      </c>
      <c r="BI152" s="46">
        <v>3.8346039705000132</v>
      </c>
      <c r="BJ152" s="46">
        <v>3.9204990994392128</v>
      </c>
      <c r="BK152" s="46">
        <v>8.7819179827438809E-2</v>
      </c>
      <c r="BL152" s="46">
        <v>8.8104608722224143E-2</v>
      </c>
      <c r="BM152" s="46">
        <v>8.9902151957602428E-2</v>
      </c>
    </row>
    <row r="153" spans="1:65" ht="12" customHeight="1" x14ac:dyDescent="0.2">
      <c r="A153" s="1">
        <v>25</v>
      </c>
      <c r="B153" s="1" t="s">
        <v>88</v>
      </c>
      <c r="C153" s="1" t="s">
        <v>126</v>
      </c>
      <c r="D153" s="1">
        <v>25</v>
      </c>
      <c r="E153" s="37" t="s">
        <v>31</v>
      </c>
      <c r="F153" s="38"/>
      <c r="G153" s="39">
        <v>0.35737694151119997</v>
      </c>
      <c r="H153" s="39">
        <v>0.36538218500105085</v>
      </c>
      <c r="I153" s="39">
        <v>0.75929092775350182</v>
      </c>
      <c r="J153" s="40">
        <v>1.0780732036821064</v>
      </c>
      <c r="K153" s="39"/>
      <c r="L153" s="70">
        <v>0.75929092775350182</v>
      </c>
      <c r="M153" s="71">
        <v>0.78031641799010165</v>
      </c>
      <c r="N153" s="71">
        <v>0.80192412411198477</v>
      </c>
      <c r="O153" s="72">
        <v>0.82413016823251239</v>
      </c>
      <c r="P153" s="70">
        <v>0.91786523700654477</v>
      </c>
      <c r="Q153" s="71">
        <v>0.94328180116370386</v>
      </c>
      <c r="R153" s="71">
        <v>0.96940217423257402</v>
      </c>
      <c r="S153" s="72">
        <v>0.99624584535343153</v>
      </c>
      <c r="T153" s="70">
        <v>1.1075948425200259</v>
      </c>
      <c r="U153" s="71">
        <v>1.1382652004767768</v>
      </c>
      <c r="V153" s="71">
        <v>1.1697848499082466</v>
      </c>
      <c r="W153" s="72">
        <v>1.2021773085056884</v>
      </c>
      <c r="X153" s="71">
        <v>0.36</v>
      </c>
      <c r="Y153" s="70">
        <v>0.75929092775350071</v>
      </c>
      <c r="Z153" s="71">
        <v>0.78031641799009765</v>
      </c>
      <c r="AA153" s="71">
        <v>0.80192412411198288</v>
      </c>
      <c r="AB153" s="72">
        <v>0.82413016823251239</v>
      </c>
      <c r="AC153" s="70">
        <v>0.8469511189017459</v>
      </c>
      <c r="AD153" s="71">
        <v>0.87040400346871072</v>
      </c>
      <c r="AE153" s="71">
        <v>0.89450632078596903</v>
      </c>
      <c r="AF153" s="72">
        <v>0.99624584535343153</v>
      </c>
      <c r="AG153" s="70">
        <v>1.0238328433394395</v>
      </c>
      <c r="AH153" s="71">
        <v>1.0521837516207186</v>
      </c>
      <c r="AI153" s="71">
        <v>1.0813197236021908</v>
      </c>
      <c r="AJ153" s="72">
        <v>1.1187497710771077</v>
      </c>
      <c r="AO153" s="70">
        <v>0.33439825717657429</v>
      </c>
      <c r="AP153" s="71">
        <v>0.34188877813732954</v>
      </c>
      <c r="AQ153" s="71">
        <v>0.34954708676760565</v>
      </c>
      <c r="AR153" s="72">
        <v>0.35737694151119997</v>
      </c>
      <c r="AS153" s="42">
        <v>0.36538218500105085</v>
      </c>
      <c r="AT153" s="41"/>
      <c r="AU153" s="42"/>
      <c r="AV153" s="42">
        <v>0.34188877813732954</v>
      </c>
      <c r="AW153" s="42">
        <v>0.35</v>
      </c>
      <c r="AX153" s="42">
        <v>0.36</v>
      </c>
      <c r="AY153" s="36">
        <v>-0.42489267057692753</v>
      </c>
      <c r="AZ153" s="36">
        <v>-0.43842763985277211</v>
      </c>
      <c r="BA153" s="36">
        <v>-0.45237703734437912</v>
      </c>
      <c r="BB153" s="45">
        <v>-0.46675322672131242</v>
      </c>
      <c r="BC153" s="42"/>
      <c r="BD153" s="36">
        <v>-0.75929092775350071</v>
      </c>
      <c r="BE153" s="36">
        <v>-0.78031641799009765</v>
      </c>
      <c r="BF153" s="36">
        <v>-0.46003534597465334</v>
      </c>
      <c r="BG153" s="36">
        <v>-0.47413016823251242</v>
      </c>
      <c r="BI153" s="46">
        <v>0.33439825717657429</v>
      </c>
      <c r="BJ153" s="46">
        <v>0.34188877813732954</v>
      </c>
      <c r="BK153" s="46">
        <v>7.6583086302761116E-3</v>
      </c>
      <c r="BL153" s="46">
        <v>7.376941511199997E-3</v>
      </c>
      <c r="BM153" s="46">
        <v>5.3821850010508654E-3</v>
      </c>
    </row>
    <row r="154" spans="1:65" ht="12" customHeight="1" x14ac:dyDescent="0.2">
      <c r="A154" s="1">
        <v>25</v>
      </c>
      <c r="B154" s="1" t="s">
        <v>88</v>
      </c>
      <c r="C154" s="1" t="s">
        <v>126</v>
      </c>
      <c r="D154" s="1">
        <v>25</v>
      </c>
      <c r="E154" s="37" t="s">
        <v>82</v>
      </c>
      <c r="F154" s="38"/>
      <c r="G154" s="39">
        <v>45.874079395497645</v>
      </c>
      <c r="H154" s="39">
        <v>46.90165877395679</v>
      </c>
      <c r="I154" s="39">
        <v>53.771521374000308</v>
      </c>
      <c r="J154" s="40">
        <v>0.14647376616577504</v>
      </c>
      <c r="K154" s="39"/>
      <c r="L154" s="70">
        <v>53.771521374000308</v>
      </c>
      <c r="M154" s="71">
        <v>55.260506104795354</v>
      </c>
      <c r="N154" s="71">
        <v>56.790722243441422</v>
      </c>
      <c r="O154" s="72">
        <v>58.363311526961191</v>
      </c>
      <c r="P154" s="70">
        <v>70.435095246519495</v>
      </c>
      <c r="Q154" s="71">
        <v>72.38551023672791</v>
      </c>
      <c r="R154" s="71">
        <v>74.389934078925748</v>
      </c>
      <c r="S154" s="72">
        <v>76.449862329754978</v>
      </c>
      <c r="T154" s="70">
        <v>89.891437730802608</v>
      </c>
      <c r="U154" s="71">
        <v>92.380617407892728</v>
      </c>
      <c r="V154" s="71">
        <v>94.938724845192837</v>
      </c>
      <c r="W154" s="72">
        <v>97.567668718147814</v>
      </c>
      <c r="X154" s="71">
        <v>45.87</v>
      </c>
      <c r="Y154" s="70">
        <v>47.140184065028023</v>
      </c>
      <c r="Z154" s="71">
        <v>50.934037853537944</v>
      </c>
      <c r="AA154" s="71">
        <v>55.027067649165303</v>
      </c>
      <c r="AB154" s="72">
        <v>58.363311526961184</v>
      </c>
      <c r="AC154" s="70">
        <v>62.088134724534868</v>
      </c>
      <c r="AD154" s="71">
        <v>66.719112799926108</v>
      </c>
      <c r="AE154" s="71">
        <v>71.558954783075464</v>
      </c>
      <c r="AF154" s="72">
        <v>76.449862329754978</v>
      </c>
      <c r="AG154" s="70">
        <v>80.417312023279905</v>
      </c>
      <c r="AH154" s="71">
        <v>85.891998290093852</v>
      </c>
      <c r="AI154" s="71">
        <v>91.608220023864561</v>
      </c>
      <c r="AJ154" s="72">
        <v>97.567668718147814</v>
      </c>
      <c r="AO154" s="70">
        <v>42.924459912177781</v>
      </c>
      <c r="AP154" s="71">
        <v>43.885967814210559</v>
      </c>
      <c r="AQ154" s="71">
        <v>44.869013493248879</v>
      </c>
      <c r="AR154" s="72">
        <v>45.874079395497645</v>
      </c>
      <c r="AS154" s="42">
        <v>46.90165877395679</v>
      </c>
      <c r="AT154" s="41"/>
      <c r="AU154" s="42"/>
      <c r="AV154" s="42">
        <v>43.89</v>
      </c>
      <c r="AW154" s="42">
        <v>44.87</v>
      </c>
      <c r="AX154" s="42">
        <v>45.87</v>
      </c>
      <c r="AY154" s="36">
        <v>-10.847061461822527</v>
      </c>
      <c r="AZ154" s="36">
        <v>-11.374538290584795</v>
      </c>
      <c r="BA154" s="36">
        <v>-11.921708750192543</v>
      </c>
      <c r="BB154" s="45">
        <v>-12.489232131463545</v>
      </c>
      <c r="BC154" s="42"/>
      <c r="BD154" s="36">
        <v>-47.140184065028023</v>
      </c>
      <c r="BE154" s="36">
        <v>-50.934037853537944</v>
      </c>
      <c r="BF154" s="36">
        <v>-11.137067649165303</v>
      </c>
      <c r="BG154" s="36">
        <v>-13.493311526961186</v>
      </c>
      <c r="BI154" s="46">
        <v>42.09</v>
      </c>
      <c r="BJ154" s="46">
        <v>43.89</v>
      </c>
      <c r="BK154" s="46">
        <v>0.98000000000000398</v>
      </c>
      <c r="BL154" s="46">
        <v>1</v>
      </c>
      <c r="BM154" s="46">
        <v>1.0300000000000082</v>
      </c>
    </row>
    <row r="155" spans="1:65" ht="12" customHeight="1" x14ac:dyDescent="0.2">
      <c r="A155" s="1">
        <v>25</v>
      </c>
      <c r="B155" s="1" t="s">
        <v>88</v>
      </c>
      <c r="C155" s="1" t="s">
        <v>126</v>
      </c>
      <c r="D155" s="1">
        <v>25</v>
      </c>
      <c r="E155" s="37" t="s">
        <v>83</v>
      </c>
      <c r="F155" s="38"/>
      <c r="G155" s="39">
        <v>24.878981378970142</v>
      </c>
      <c r="H155" s="39">
        <v>25.436270561859072</v>
      </c>
      <c r="I155" s="39">
        <v>20.304920520183867</v>
      </c>
      <c r="J155" s="40">
        <v>-0.20173358469340671</v>
      </c>
      <c r="K155" s="39"/>
      <c r="L155" s="70">
        <v>20.304920520183867</v>
      </c>
      <c r="M155" s="71">
        <v>20.867183142516502</v>
      </c>
      <c r="N155" s="71">
        <v>21.445015353321953</v>
      </c>
      <c r="O155" s="72">
        <v>22.038848289360121</v>
      </c>
      <c r="P155" s="70">
        <v>24.280260191247084</v>
      </c>
      <c r="Q155" s="71">
        <v>24.952603761982999</v>
      </c>
      <c r="R155" s="71">
        <v>25.643565167682347</v>
      </c>
      <c r="S155" s="72">
        <v>26.353659953958736</v>
      </c>
      <c r="T155" s="70">
        <v>29.162975698828426</v>
      </c>
      <c r="U155" s="71">
        <v>29.970526320617207</v>
      </c>
      <c r="V155" s="71">
        <v>30.800438789615484</v>
      </c>
      <c r="W155" s="72">
        <v>31.653332326708153</v>
      </c>
      <c r="X155" s="71">
        <v>24.88</v>
      </c>
      <c r="Y155" s="70">
        <v>20.304920520183867</v>
      </c>
      <c r="Z155" s="71">
        <v>20.867183142516506</v>
      </c>
      <c r="AA155" s="71">
        <v>21.445015353321953</v>
      </c>
      <c r="AB155" s="72">
        <v>22.038848289360121</v>
      </c>
      <c r="AC155" s="70">
        <v>22.649125025979163</v>
      </c>
      <c r="AD155" s="71">
        <v>23.276300907706354</v>
      </c>
      <c r="AE155" s="71">
        <v>23.920843887993382</v>
      </c>
      <c r="AF155" s="72">
        <v>24.672079730512575</v>
      </c>
      <c r="AG155" s="70">
        <v>25.355273158129712</v>
      </c>
      <c r="AH155" s="71">
        <v>26.057384863599282</v>
      </c>
      <c r="AI155" s="71">
        <v>26.778938712085136</v>
      </c>
      <c r="AJ155" s="72">
        <v>27.520473075077348</v>
      </c>
      <c r="AO155" s="70">
        <v>23.279308335552845</v>
      </c>
      <c r="AP155" s="71">
        <v>23.800764842269224</v>
      </c>
      <c r="AQ155" s="71">
        <v>24.333901974736058</v>
      </c>
      <c r="AR155" s="72">
        <v>24.878981378970142</v>
      </c>
      <c r="AS155" s="42">
        <v>25.436270561859072</v>
      </c>
      <c r="AT155" s="41"/>
      <c r="AU155" s="42"/>
      <c r="AV155" s="42">
        <v>23.8</v>
      </c>
      <c r="AW155" s="42">
        <v>24.33</v>
      </c>
      <c r="AX155" s="42">
        <v>24.88</v>
      </c>
      <c r="AY155" s="36">
        <v>2.9743878153689778</v>
      </c>
      <c r="AZ155" s="36">
        <v>2.9335816997527218</v>
      </c>
      <c r="BA155" s="36">
        <v>2.8888866214141053</v>
      </c>
      <c r="BB155" s="45">
        <v>2.8401330896100205</v>
      </c>
      <c r="BC155" s="42"/>
      <c r="BD155" s="36">
        <v>-20.304920520183867</v>
      </c>
      <c r="BE155" s="36">
        <v>-20.867183142516506</v>
      </c>
      <c r="BF155" s="36">
        <v>2.354984646678048</v>
      </c>
      <c r="BG155" s="36">
        <v>2.2911517106398769</v>
      </c>
      <c r="BI155" s="46">
        <v>23.279308335552845</v>
      </c>
      <c r="BJ155" s="46">
        <v>23.8</v>
      </c>
      <c r="BK155" s="46">
        <v>0.52999999999999758</v>
      </c>
      <c r="BL155" s="46">
        <v>0.55000000000000071</v>
      </c>
      <c r="BM155" s="46">
        <v>0.55000000000000071</v>
      </c>
    </row>
    <row r="156" spans="1:65" ht="12" customHeight="1" x14ac:dyDescent="0.2">
      <c r="A156" s="1">
        <v>25</v>
      </c>
      <c r="B156" s="1" t="s">
        <v>88</v>
      </c>
      <c r="C156" s="1" t="s">
        <v>126</v>
      </c>
      <c r="D156" s="1">
        <v>25</v>
      </c>
      <c r="E156" s="67" t="s">
        <v>84</v>
      </c>
      <c r="F156" s="68"/>
      <c r="G156" s="39">
        <v>49.972184004219869</v>
      </c>
      <c r="H156" s="39">
        <v>51.091560925914393</v>
      </c>
      <c r="I156" s="39">
        <v>60.643609293197237</v>
      </c>
      <c r="J156" s="40">
        <v>0.18695941549199965</v>
      </c>
      <c r="K156" s="39"/>
      <c r="L156" s="41">
        <v>60.643609293197237</v>
      </c>
      <c r="M156" s="42">
        <v>62.322888695202998</v>
      </c>
      <c r="N156" s="42">
        <v>64.048668946067664</v>
      </c>
      <c r="O156" s="43">
        <v>65.822237698663045</v>
      </c>
      <c r="P156" s="41">
        <v>78.825121963282626</v>
      </c>
      <c r="Q156" s="42">
        <v>81.007864798287031</v>
      </c>
      <c r="R156" s="42">
        <v>83.251049864969588</v>
      </c>
      <c r="S156" s="43">
        <v>85.556350866394013</v>
      </c>
      <c r="T156" s="41">
        <v>100.55995486348657</v>
      </c>
      <c r="U156" s="42">
        <v>103.34455595892013</v>
      </c>
      <c r="V156" s="42">
        <v>106.20626531550215</v>
      </c>
      <c r="W156" s="43">
        <v>109.14721813455361</v>
      </c>
      <c r="X156" s="42">
        <v>49.97</v>
      </c>
      <c r="Y156" s="41">
        <v>53.893716976879233</v>
      </c>
      <c r="Z156" s="42">
        <v>57.996420443945588</v>
      </c>
      <c r="AA156" s="42">
        <v>62.285014351791546</v>
      </c>
      <c r="AB156" s="43">
        <v>65.822237698663045</v>
      </c>
      <c r="AC156" s="41">
        <v>70.478161441297999</v>
      </c>
      <c r="AD156" s="42">
        <v>75.341467361485229</v>
      </c>
      <c r="AE156" s="42">
        <v>80.420070569119304</v>
      </c>
      <c r="AF156" s="43">
        <v>85.556350866394013</v>
      </c>
      <c r="AG156" s="41">
        <v>91.085829155963864</v>
      </c>
      <c r="AH156" s="42">
        <v>96.855936841121249</v>
      </c>
      <c r="AI156" s="42">
        <v>102.87576049417387</v>
      </c>
      <c r="AJ156" s="43">
        <v>109.14721813455361</v>
      </c>
      <c r="AO156" s="41">
        <v>46.759063882677793</v>
      </c>
      <c r="AP156" s="42">
        <v>47.806466913649771</v>
      </c>
      <c r="AQ156" s="42">
        <v>48.877331772515532</v>
      </c>
      <c r="AR156" s="43">
        <v>49.972184004219869</v>
      </c>
      <c r="AS156" s="42">
        <v>51.091560925914393</v>
      </c>
      <c r="AT156" s="41"/>
      <c r="AU156" s="42"/>
      <c r="AV156" s="42">
        <v>47.806466913649771</v>
      </c>
      <c r="AW156" s="42">
        <v>48.879999999999995</v>
      </c>
      <c r="AX156" s="42">
        <v>49.97</v>
      </c>
      <c r="AY156" s="36">
        <v>-13.884545410519443</v>
      </c>
      <c r="AZ156" s="36">
        <v>-14.516421781553227</v>
      </c>
      <c r="BA156" s="36">
        <v>-15.171337173552132</v>
      </c>
      <c r="BB156" s="45">
        <v>-15.850053694443176</v>
      </c>
      <c r="BC156" s="42"/>
      <c r="BD156" s="36">
        <v>-53.893716976879233</v>
      </c>
      <c r="BE156" s="36">
        <v>-57.996420443945588</v>
      </c>
      <c r="BF156" s="36">
        <v>-14.478547438141774</v>
      </c>
      <c r="BG156" s="36">
        <v>-16.94223769866305</v>
      </c>
      <c r="BI156" s="46">
        <v>45.924016000000002</v>
      </c>
      <c r="BJ156" s="46">
        <v>47.806466913649771</v>
      </c>
      <c r="BK156" s="46">
        <v>1.070864858865761</v>
      </c>
      <c r="BL156" s="46">
        <v>1.0921840042198738</v>
      </c>
      <c r="BM156" s="46">
        <v>1.1215609259143946</v>
      </c>
    </row>
    <row r="157" spans="1:65" ht="12" customHeight="1" x14ac:dyDescent="0.2">
      <c r="A157" s="1">
        <v>25</v>
      </c>
      <c r="B157" s="1" t="s">
        <v>88</v>
      </c>
      <c r="C157" s="1" t="s">
        <v>126</v>
      </c>
      <c r="D157" s="1">
        <v>25</v>
      </c>
      <c r="E157" s="67" t="s">
        <v>85</v>
      </c>
      <c r="F157" s="68"/>
      <c r="G157" s="39">
        <v>25.23635832048134</v>
      </c>
      <c r="H157" s="39">
        <v>25.801652746860121</v>
      </c>
      <c r="I157" s="39">
        <v>21.064211447937367</v>
      </c>
      <c r="J157" s="40">
        <v>-0.18360999372411393</v>
      </c>
      <c r="K157" s="39"/>
      <c r="L157" s="41">
        <v>21.064211447937367</v>
      </c>
      <c r="M157" s="42">
        <v>21.647499560506603</v>
      </c>
      <c r="N157" s="42">
        <v>22.246939477433937</v>
      </c>
      <c r="O157" s="43">
        <v>22.862978457592632</v>
      </c>
      <c r="P157" s="41">
        <v>25.198125428253629</v>
      </c>
      <c r="Q157" s="42">
        <v>25.895885563146702</v>
      </c>
      <c r="R157" s="42">
        <v>26.612967341914921</v>
      </c>
      <c r="S157" s="43">
        <v>27.349905799312168</v>
      </c>
      <c r="T157" s="41">
        <v>30.270570541348452</v>
      </c>
      <c r="U157" s="42">
        <v>31.108791521093984</v>
      </c>
      <c r="V157" s="42">
        <v>31.970223639523731</v>
      </c>
      <c r="W157" s="43">
        <v>32.855509635213842</v>
      </c>
      <c r="X157" s="42">
        <v>25.24</v>
      </c>
      <c r="Y157" s="41">
        <v>21.064211447937367</v>
      </c>
      <c r="Z157" s="42">
        <v>21.647499560506603</v>
      </c>
      <c r="AA157" s="42">
        <v>22.246939477433937</v>
      </c>
      <c r="AB157" s="43">
        <v>22.862978457592632</v>
      </c>
      <c r="AC157" s="41">
        <v>23.496076144880909</v>
      </c>
      <c r="AD157" s="42">
        <v>24.146704911175064</v>
      </c>
      <c r="AE157" s="42">
        <v>24.81535020877935</v>
      </c>
      <c r="AF157" s="43">
        <v>25.668325575866007</v>
      </c>
      <c r="AG157" s="41">
        <v>26.37910600146915</v>
      </c>
      <c r="AH157" s="42">
        <v>27.109568615219999</v>
      </c>
      <c r="AI157" s="42">
        <v>27.860258435687328</v>
      </c>
      <c r="AJ157" s="43">
        <v>28.639222846154457</v>
      </c>
      <c r="AL157" s="1">
        <v>0.62175397685827749</v>
      </c>
      <c r="AO157" s="41">
        <v>23.613706592729418</v>
      </c>
      <c r="AP157" s="42">
        <v>24.142653620406552</v>
      </c>
      <c r="AQ157" s="42">
        <v>24.683449061503662</v>
      </c>
      <c r="AR157" s="43">
        <v>25.23635832048134</v>
      </c>
      <c r="AS157" s="42">
        <v>25.801652746860121</v>
      </c>
      <c r="AT157" s="41"/>
      <c r="AU157" s="42"/>
      <c r="AV157" s="42">
        <v>24.142653620406552</v>
      </c>
      <c r="AW157" s="42">
        <v>24.68</v>
      </c>
      <c r="AX157" s="42">
        <v>25.24</v>
      </c>
      <c r="AY157" s="36">
        <v>2.5494951447920506</v>
      </c>
      <c r="AZ157" s="36">
        <v>2.4951540598999493</v>
      </c>
      <c r="BA157" s="36">
        <v>2.4365095840697251</v>
      </c>
      <c r="BB157" s="45">
        <v>2.3733798628887079</v>
      </c>
      <c r="BC157" s="42"/>
      <c r="BD157" s="36">
        <v>-21.064211447937367</v>
      </c>
      <c r="BE157" s="36">
        <v>-21.647499560506603</v>
      </c>
      <c r="BF157" s="36">
        <v>1.895714142972615</v>
      </c>
      <c r="BG157" s="36">
        <v>1.8170215424073675</v>
      </c>
      <c r="BI157" s="46">
        <v>23.61</v>
      </c>
      <c r="BJ157" s="46">
        <v>24.142653620406552</v>
      </c>
      <c r="BK157" s="46">
        <v>0.54079544109711009</v>
      </c>
      <c r="BL157" s="46">
        <v>0.55635832048134048</v>
      </c>
      <c r="BM157" s="46">
        <v>0.56165274686012268</v>
      </c>
    </row>
    <row r="158" spans="1:65" ht="12" customHeight="1" x14ac:dyDescent="0.2">
      <c r="E158" s="28"/>
      <c r="F158" s="17"/>
      <c r="G158" s="39"/>
      <c r="H158" s="39"/>
      <c r="I158" s="39"/>
      <c r="J158" s="40"/>
      <c r="K158" s="39"/>
      <c r="L158" s="53"/>
      <c r="M158" s="38"/>
      <c r="N158" s="38"/>
      <c r="O158" s="54"/>
      <c r="P158" s="53"/>
      <c r="Q158" s="38"/>
      <c r="R158" s="38"/>
      <c r="S158" s="54"/>
      <c r="T158" s="53"/>
      <c r="U158" s="38"/>
      <c r="V158" s="38"/>
      <c r="W158" s="54"/>
      <c r="X158" s="38"/>
      <c r="Y158" s="53"/>
      <c r="Z158" s="38"/>
      <c r="AA158" s="38"/>
      <c r="AB158" s="54"/>
      <c r="AC158" s="53"/>
      <c r="AD158" s="38"/>
      <c r="AE158" s="38"/>
      <c r="AF158" s="54"/>
      <c r="AG158" s="53"/>
      <c r="AH158" s="38"/>
      <c r="AI158" s="38"/>
      <c r="AJ158" s="54"/>
      <c r="AO158" s="53"/>
      <c r="AP158" s="38"/>
      <c r="AQ158" s="38"/>
      <c r="AR158" s="54"/>
      <c r="AS158" s="42"/>
      <c r="AT158" s="65"/>
      <c r="AU158" s="63"/>
      <c r="AV158" s="63"/>
      <c r="AW158" s="63"/>
      <c r="AX158" s="63"/>
      <c r="AY158" s="36"/>
      <c r="AZ158" s="36"/>
      <c r="BA158" s="36"/>
      <c r="BB158" s="45"/>
      <c r="BC158" s="63"/>
      <c r="BD158" s="36"/>
      <c r="BE158" s="36"/>
      <c r="BF158" s="36"/>
      <c r="BG158" s="36"/>
      <c r="BI158" s="46"/>
      <c r="BJ158" s="46"/>
      <c r="BK158" s="46"/>
      <c r="BL158" s="46"/>
      <c r="BM158" s="46"/>
    </row>
    <row r="159" spans="1:65" ht="12" customHeight="1" x14ac:dyDescent="0.2">
      <c r="E159" s="37"/>
      <c r="F159" s="38"/>
      <c r="G159" s="39"/>
      <c r="H159" s="39"/>
      <c r="I159" s="39"/>
      <c r="J159" s="40"/>
      <c r="K159" s="39"/>
      <c r="L159" s="41"/>
      <c r="M159" s="42"/>
      <c r="N159" s="42"/>
      <c r="O159" s="43"/>
      <c r="P159" s="41"/>
      <c r="Q159" s="42"/>
      <c r="R159" s="42"/>
      <c r="S159" s="43"/>
      <c r="T159" s="41"/>
      <c r="U159" s="42"/>
      <c r="V159" s="42"/>
      <c r="W159" s="43"/>
      <c r="X159" s="42"/>
      <c r="Y159" s="41"/>
      <c r="Z159" s="42"/>
      <c r="AA159" s="42"/>
      <c r="AB159" s="43"/>
      <c r="AC159" s="41"/>
      <c r="AD159" s="42"/>
      <c r="AE159" s="42"/>
      <c r="AF159" s="43"/>
      <c r="AG159" s="41"/>
      <c r="AH159" s="42"/>
      <c r="AI159" s="42"/>
      <c r="AJ159" s="43"/>
      <c r="AK159" s="42"/>
      <c r="AL159" s="42"/>
      <c r="AM159" s="42"/>
      <c r="AN159" s="42"/>
      <c r="AO159" s="41"/>
      <c r="AP159" s="42"/>
      <c r="AQ159" s="42"/>
      <c r="AR159" s="43"/>
      <c r="AS159" s="42"/>
      <c r="AT159" s="41"/>
      <c r="AU159" s="42"/>
      <c r="AV159" s="42"/>
      <c r="AW159" s="42"/>
      <c r="AX159" s="42"/>
      <c r="AY159" s="36"/>
      <c r="AZ159" s="36"/>
      <c r="BA159" s="36"/>
      <c r="BB159" s="45"/>
      <c r="BC159" s="42"/>
      <c r="BD159" s="36"/>
      <c r="BE159" s="36"/>
      <c r="BF159" s="36"/>
      <c r="BG159" s="36"/>
      <c r="BI159" s="46"/>
      <c r="BJ159" s="46"/>
      <c r="BK159" s="46"/>
      <c r="BL159" s="46"/>
      <c r="BM159" s="46"/>
    </row>
    <row r="160" spans="1:65" ht="12" customHeight="1" x14ac:dyDescent="0.2">
      <c r="E160" s="37"/>
      <c r="F160" s="38"/>
      <c r="G160" s="39"/>
      <c r="H160" s="39"/>
      <c r="I160" s="39"/>
      <c r="J160" s="40"/>
      <c r="K160" s="39"/>
      <c r="L160" s="41"/>
      <c r="M160" s="42"/>
      <c r="N160" s="42"/>
      <c r="O160" s="43"/>
      <c r="P160" s="41"/>
      <c r="Q160" s="42"/>
      <c r="R160" s="42"/>
      <c r="S160" s="43"/>
      <c r="T160" s="41"/>
      <c r="U160" s="42"/>
      <c r="V160" s="42"/>
      <c r="W160" s="43"/>
      <c r="X160" s="42"/>
      <c r="Y160" s="41"/>
      <c r="Z160" s="42"/>
      <c r="AA160" s="42"/>
      <c r="AB160" s="43"/>
      <c r="AC160" s="41"/>
      <c r="AD160" s="42"/>
      <c r="AE160" s="42"/>
      <c r="AF160" s="43"/>
      <c r="AG160" s="41"/>
      <c r="AH160" s="42"/>
      <c r="AI160" s="42"/>
      <c r="AJ160" s="43"/>
      <c r="AK160" s="42"/>
      <c r="AL160" s="42"/>
      <c r="AM160" s="42"/>
      <c r="AN160" s="42"/>
      <c r="AO160" s="41"/>
      <c r="AP160" s="42"/>
      <c r="AQ160" s="42"/>
      <c r="AR160" s="43"/>
      <c r="AS160" s="42"/>
      <c r="AT160" s="41"/>
      <c r="AU160" s="42"/>
      <c r="AV160" s="42"/>
      <c r="AW160" s="42"/>
      <c r="AX160" s="42"/>
      <c r="AY160" s="36"/>
      <c r="AZ160" s="36"/>
      <c r="BA160" s="36"/>
      <c r="BB160" s="45"/>
      <c r="BC160" s="42"/>
      <c r="BD160" s="36"/>
      <c r="BE160" s="36"/>
      <c r="BF160" s="36"/>
      <c r="BG160" s="36"/>
      <c r="BI160" s="46"/>
      <c r="BJ160" s="46"/>
      <c r="BK160" s="46"/>
      <c r="BL160" s="46"/>
      <c r="BM160" s="46"/>
    </row>
    <row r="161" spans="1:66" ht="12" customHeight="1" x14ac:dyDescent="0.2">
      <c r="E161" s="37"/>
      <c r="F161" s="38"/>
      <c r="G161" s="39"/>
      <c r="H161" s="39"/>
      <c r="I161" s="39"/>
      <c r="J161" s="40"/>
      <c r="K161" s="39"/>
      <c r="L161" s="41"/>
      <c r="M161" s="42"/>
      <c r="N161" s="42"/>
      <c r="O161" s="43"/>
      <c r="P161" s="41"/>
      <c r="Q161" s="42"/>
      <c r="R161" s="42"/>
      <c r="S161" s="43"/>
      <c r="T161" s="41"/>
      <c r="U161" s="42"/>
      <c r="V161" s="42"/>
      <c r="W161" s="43"/>
      <c r="X161" s="42"/>
      <c r="Y161" s="41"/>
      <c r="Z161" s="42"/>
      <c r="AA161" s="42"/>
      <c r="AB161" s="43"/>
      <c r="AC161" s="41"/>
      <c r="AD161" s="42"/>
      <c r="AE161" s="42"/>
      <c r="AF161" s="43"/>
      <c r="AG161" s="41"/>
      <c r="AH161" s="42"/>
      <c r="AI161" s="42"/>
      <c r="AJ161" s="43"/>
      <c r="AK161" s="42"/>
      <c r="AL161" s="42"/>
      <c r="AM161" s="42"/>
      <c r="AN161" s="42"/>
      <c r="AO161" s="41"/>
      <c r="AP161" s="42"/>
      <c r="AQ161" s="42"/>
      <c r="AR161" s="43"/>
      <c r="AS161" s="42"/>
      <c r="AT161" s="41"/>
      <c r="AU161" s="42"/>
      <c r="AV161" s="42"/>
      <c r="AW161" s="42"/>
      <c r="AX161" s="42"/>
      <c r="AY161" s="36"/>
      <c r="AZ161" s="36"/>
      <c r="BA161" s="36"/>
      <c r="BB161" s="45"/>
      <c r="BC161" s="42"/>
      <c r="BD161" s="36"/>
      <c r="BE161" s="36"/>
      <c r="BF161" s="36"/>
      <c r="BG161" s="36"/>
      <c r="BI161" s="46"/>
      <c r="BJ161" s="46"/>
      <c r="BK161" s="46"/>
      <c r="BL161" s="46"/>
      <c r="BM161" s="46"/>
    </row>
    <row r="162" spans="1:66" ht="12" customHeight="1" x14ac:dyDescent="0.2">
      <c r="E162" s="37"/>
      <c r="F162" s="38"/>
      <c r="G162" s="39"/>
      <c r="H162" s="39"/>
      <c r="I162" s="39"/>
      <c r="J162" s="40"/>
      <c r="K162" s="39"/>
      <c r="L162" s="41"/>
      <c r="M162" s="42"/>
      <c r="N162" s="42"/>
      <c r="O162" s="43"/>
      <c r="P162" s="41"/>
      <c r="Q162" s="42"/>
      <c r="R162" s="42"/>
      <c r="S162" s="43"/>
      <c r="T162" s="41"/>
      <c r="U162" s="42"/>
      <c r="V162" s="42"/>
      <c r="W162" s="43"/>
      <c r="X162" s="42"/>
      <c r="Y162" s="41"/>
      <c r="Z162" s="42"/>
      <c r="AA162" s="42"/>
      <c r="AB162" s="43"/>
      <c r="AC162" s="41"/>
      <c r="AD162" s="42"/>
      <c r="AE162" s="42"/>
      <c r="AF162" s="43"/>
      <c r="AG162" s="41"/>
      <c r="AH162" s="42"/>
      <c r="AI162" s="42"/>
      <c r="AJ162" s="43"/>
      <c r="AK162" s="42"/>
      <c r="AL162" s="42"/>
      <c r="AM162" s="42"/>
      <c r="AN162" s="42"/>
      <c r="AO162" s="41"/>
      <c r="AP162" s="42"/>
      <c r="AQ162" s="42"/>
      <c r="AR162" s="43"/>
      <c r="AS162" s="42"/>
      <c r="AT162" s="41"/>
      <c r="AU162" s="42"/>
      <c r="AV162" s="42"/>
      <c r="AW162" s="42"/>
      <c r="AX162" s="42"/>
      <c r="AY162" s="36"/>
      <c r="AZ162" s="36"/>
      <c r="BA162" s="36"/>
      <c r="BB162" s="45"/>
      <c r="BC162" s="42"/>
      <c r="BD162" s="36"/>
      <c r="BE162" s="36"/>
      <c r="BF162" s="36"/>
      <c r="BG162" s="36"/>
      <c r="BI162" s="46"/>
      <c r="BJ162" s="46"/>
      <c r="BK162" s="46"/>
      <c r="BL162" s="46"/>
      <c r="BM162" s="46"/>
    </row>
    <row r="163" spans="1:66" ht="12" customHeight="1" x14ac:dyDescent="0.2">
      <c r="E163" s="67"/>
      <c r="F163" s="68"/>
      <c r="G163" s="39"/>
      <c r="H163" s="39"/>
      <c r="I163" s="39"/>
      <c r="J163" s="40"/>
      <c r="K163" s="39"/>
      <c r="L163" s="41"/>
      <c r="M163" s="42"/>
      <c r="N163" s="42"/>
      <c r="O163" s="43"/>
      <c r="P163" s="41"/>
      <c r="Q163" s="42"/>
      <c r="R163" s="42"/>
      <c r="S163" s="43"/>
      <c r="T163" s="41"/>
      <c r="U163" s="42"/>
      <c r="V163" s="42"/>
      <c r="W163" s="43"/>
      <c r="X163" s="42"/>
      <c r="Y163" s="41"/>
      <c r="Z163" s="42"/>
      <c r="AA163" s="42"/>
      <c r="AB163" s="43"/>
      <c r="AC163" s="41"/>
      <c r="AD163" s="42"/>
      <c r="AE163" s="42"/>
      <c r="AF163" s="43"/>
      <c r="AG163" s="41"/>
      <c r="AH163" s="42"/>
      <c r="AI163" s="42"/>
      <c r="AJ163" s="43"/>
      <c r="AK163" s="42"/>
      <c r="AL163" s="42"/>
      <c r="AM163" s="42"/>
      <c r="AN163" s="42"/>
      <c r="AO163" s="41"/>
      <c r="AP163" s="42"/>
      <c r="AQ163" s="42"/>
      <c r="AR163" s="43"/>
      <c r="AS163" s="42"/>
      <c r="AT163" s="41"/>
      <c r="AU163" s="42"/>
      <c r="AV163" s="42"/>
      <c r="AW163" s="42"/>
      <c r="AX163" s="42"/>
      <c r="AY163" s="36"/>
      <c r="AZ163" s="36"/>
      <c r="BA163" s="36"/>
      <c r="BB163" s="45"/>
      <c r="BC163" s="42"/>
      <c r="BD163" s="36"/>
      <c r="BE163" s="36"/>
      <c r="BF163" s="36"/>
      <c r="BG163" s="36"/>
      <c r="BI163" s="46"/>
      <c r="BJ163" s="46"/>
      <c r="BK163" s="46"/>
      <c r="BL163" s="46"/>
      <c r="BM163" s="46"/>
    </row>
    <row r="164" spans="1:66" ht="12" customHeight="1" x14ac:dyDescent="0.2">
      <c r="E164" s="67"/>
      <c r="F164" s="68"/>
      <c r="G164" s="39"/>
      <c r="H164" s="39"/>
      <c r="I164" s="39"/>
      <c r="J164" s="40"/>
      <c r="K164" s="39"/>
      <c r="L164" s="41"/>
      <c r="M164" s="42"/>
      <c r="N164" s="42"/>
      <c r="O164" s="43"/>
      <c r="P164" s="41"/>
      <c r="Q164" s="42"/>
      <c r="R164" s="42"/>
      <c r="S164" s="43"/>
      <c r="T164" s="41"/>
      <c r="U164" s="42"/>
      <c r="V164" s="42"/>
      <c r="W164" s="43"/>
      <c r="X164" s="42"/>
      <c r="Y164" s="41"/>
      <c r="Z164" s="42"/>
      <c r="AA164" s="42"/>
      <c r="AB164" s="43"/>
      <c r="AC164" s="41"/>
      <c r="AD164" s="42"/>
      <c r="AE164" s="42"/>
      <c r="AF164" s="43"/>
      <c r="AG164" s="41"/>
      <c r="AH164" s="42"/>
      <c r="AI164" s="42"/>
      <c r="AJ164" s="43"/>
      <c r="AK164" s="42"/>
      <c r="AL164" s="42"/>
      <c r="AM164" s="42"/>
      <c r="AN164" s="42"/>
      <c r="AO164" s="41"/>
      <c r="AP164" s="42"/>
      <c r="AQ164" s="42"/>
      <c r="AR164" s="43"/>
      <c r="AS164" s="42"/>
      <c r="AT164" s="41"/>
      <c r="AU164" s="42"/>
      <c r="AV164" s="42"/>
      <c r="AW164" s="42"/>
      <c r="AX164" s="42"/>
      <c r="AY164" s="36"/>
      <c r="AZ164" s="36"/>
      <c r="BA164" s="36"/>
      <c r="BB164" s="45"/>
      <c r="BC164" s="42"/>
      <c r="BD164" s="36"/>
      <c r="BE164" s="36"/>
      <c r="BF164" s="36"/>
      <c r="BG164" s="36"/>
      <c r="BI164" s="46"/>
      <c r="BJ164" s="46"/>
      <c r="BK164" s="46"/>
      <c r="BL164" s="46"/>
      <c r="BM164" s="46"/>
    </row>
    <row r="165" spans="1:66" x14ac:dyDescent="0.2">
      <c r="A165" s="1">
        <v>29</v>
      </c>
      <c r="B165" s="1" t="s">
        <v>89</v>
      </c>
      <c r="C165" s="1" t="s">
        <v>127</v>
      </c>
      <c r="D165" s="1">
        <v>29</v>
      </c>
      <c r="E165" s="28" t="s">
        <v>89</v>
      </c>
      <c r="F165" s="17"/>
      <c r="G165" s="39">
        <v>0</v>
      </c>
      <c r="H165" s="39">
        <v>0</v>
      </c>
      <c r="I165" s="39">
        <v>0</v>
      </c>
      <c r="J165" s="40" t="s">
        <v>103</v>
      </c>
      <c r="K165" s="39"/>
      <c r="L165" s="53"/>
      <c r="M165" s="38"/>
      <c r="N165" s="38"/>
      <c r="O165" s="54"/>
      <c r="P165" s="53"/>
      <c r="Q165" s="38"/>
      <c r="R165" s="38"/>
      <c r="S165" s="54"/>
      <c r="T165" s="53"/>
      <c r="U165" s="38"/>
      <c r="V165" s="38"/>
      <c r="W165" s="54"/>
      <c r="X165" s="38"/>
      <c r="Y165" s="53"/>
      <c r="Z165" s="38"/>
      <c r="AA165" s="38"/>
      <c r="AB165" s="54"/>
      <c r="AC165" s="53"/>
      <c r="AD165" s="38"/>
      <c r="AE165" s="38"/>
      <c r="AF165" s="54"/>
      <c r="AG165" s="53"/>
      <c r="AH165" s="38"/>
      <c r="AI165" s="38"/>
      <c r="AJ165" s="54"/>
      <c r="AO165" s="53"/>
      <c r="AP165" s="38"/>
      <c r="AQ165" s="38"/>
      <c r="AR165" s="54"/>
      <c r="AS165" s="42" t="s">
        <v>103</v>
      </c>
      <c r="AT165" s="55"/>
      <c r="AY165" s="36">
        <v>0</v>
      </c>
      <c r="AZ165" s="36">
        <v>0</v>
      </c>
      <c r="BA165" s="36">
        <v>0</v>
      </c>
      <c r="BB165" s="45">
        <v>0</v>
      </c>
      <c r="BD165" s="36">
        <v>0</v>
      </c>
      <c r="BE165" s="36">
        <v>0</v>
      </c>
      <c r="BF165" s="36">
        <v>0</v>
      </c>
      <c r="BG165" s="36">
        <v>0</v>
      </c>
      <c r="BI165" s="46">
        <v>0</v>
      </c>
      <c r="BJ165" s="46">
        <v>0</v>
      </c>
      <c r="BK165" s="46">
        <v>0</v>
      </c>
      <c r="BL165" s="46">
        <v>0</v>
      </c>
      <c r="BM165" s="46">
        <v>0</v>
      </c>
    </row>
    <row r="166" spans="1:66" x14ac:dyDescent="0.2">
      <c r="A166" s="1">
        <v>29</v>
      </c>
      <c r="B166" s="1" t="s">
        <v>89</v>
      </c>
      <c r="C166" s="1" t="s">
        <v>127</v>
      </c>
      <c r="D166" s="1">
        <v>29</v>
      </c>
      <c r="E166" s="37" t="s">
        <v>29</v>
      </c>
      <c r="F166" s="38" t="s">
        <v>30</v>
      </c>
      <c r="G166" s="39">
        <v>6.6414532132341568</v>
      </c>
      <c r="H166" s="39">
        <v>6.7902217652106014</v>
      </c>
      <c r="I166" s="39">
        <v>9.8004513505398787</v>
      </c>
      <c r="J166" s="40">
        <v>0.44331830231997055</v>
      </c>
      <c r="K166" s="39"/>
      <c r="L166" s="41">
        <v>9.8004513505398787</v>
      </c>
      <c r="M166" s="42">
        <v>10.071835199145463</v>
      </c>
      <c r="N166" s="42">
        <v>10.35073392544899</v>
      </c>
      <c r="O166" s="43">
        <v>10.637355623583945</v>
      </c>
      <c r="P166" s="41">
        <v>12.541646293217616</v>
      </c>
      <c r="Q166" s="42">
        <v>12.888936445187595</v>
      </c>
      <c r="R166" s="42">
        <v>13.245843392818642</v>
      </c>
      <c r="S166" s="43">
        <v>13.612633434358104</v>
      </c>
      <c r="T166" s="41">
        <v>16.272072099697855</v>
      </c>
      <c r="U166" s="42">
        <v>16.722661301486024</v>
      </c>
      <c r="V166" s="42">
        <v>17.185727748183396</v>
      </c>
      <c r="W166" s="43">
        <v>17.661616946606166</v>
      </c>
      <c r="X166" s="42">
        <v>6.64</v>
      </c>
      <c r="Y166" s="41">
        <v>9.3638679352907364</v>
      </c>
      <c r="Z166" s="42">
        <v>10.071835199145463</v>
      </c>
      <c r="AA166" s="42">
        <v>10.35073392544899</v>
      </c>
      <c r="AB166" s="43">
        <v>10.637355623583945</v>
      </c>
      <c r="AC166" s="41">
        <v>12.541646293217616</v>
      </c>
      <c r="AD166" s="42">
        <v>12.888936445187595</v>
      </c>
      <c r="AE166" s="42">
        <v>13.245843392818642</v>
      </c>
      <c r="AF166" s="43">
        <v>13.612633434358104</v>
      </c>
      <c r="AG166" s="41">
        <v>16.272072099697855</v>
      </c>
      <c r="AH166" s="42">
        <v>16.722661301486024</v>
      </c>
      <c r="AI166" s="42">
        <v>17.185727748183396</v>
      </c>
      <c r="AJ166" s="43">
        <v>17.661616946606166</v>
      </c>
      <c r="AK166" s="42"/>
      <c r="AL166" s="42"/>
      <c r="AM166" s="42" t="s">
        <v>81</v>
      </c>
      <c r="AN166" s="42"/>
      <c r="AO166" s="41">
        <v>6.2144199069868078</v>
      </c>
      <c r="AP166" s="42">
        <v>6.3536229129033108</v>
      </c>
      <c r="AQ166" s="42">
        <v>6.4959440661523447</v>
      </c>
      <c r="AR166" s="43">
        <v>6.6414532132341568</v>
      </c>
      <c r="AS166" s="42">
        <v>6.7902217652106014</v>
      </c>
      <c r="AT166" s="41"/>
      <c r="AU166" s="42"/>
      <c r="AV166" s="42">
        <v>6.3536229129033108</v>
      </c>
      <c r="AW166" s="42">
        <v>6.5</v>
      </c>
      <c r="AX166" s="66">
        <v>6.64</v>
      </c>
      <c r="AY166" s="36">
        <v>-3.5860314435530709</v>
      </c>
      <c r="AZ166" s="36">
        <v>-3.7182122862421521</v>
      </c>
      <c r="BA166" s="36">
        <v>-3.8547898592966456</v>
      </c>
      <c r="BB166" s="45">
        <v>-3.995902410349788</v>
      </c>
      <c r="BC166" s="42"/>
      <c r="BD166" s="36">
        <v>-9.3638679352907364</v>
      </c>
      <c r="BE166" s="36">
        <v>-10.071835199145463</v>
      </c>
      <c r="BF166" s="36">
        <v>-3.9971110125456795</v>
      </c>
      <c r="BG166" s="36">
        <v>-4.1373556235839448</v>
      </c>
      <c r="BI166" s="46">
        <v>6.2144199069868078</v>
      </c>
      <c r="BJ166" s="46">
        <v>6.3536229129033108</v>
      </c>
      <c r="BK166" s="46">
        <v>0.14232115324903383</v>
      </c>
      <c r="BL166" s="46">
        <v>0.14145321323415683</v>
      </c>
      <c r="BM166" s="46">
        <v>0.15022176521060171</v>
      </c>
    </row>
    <row r="167" spans="1:66" x14ac:dyDescent="0.2">
      <c r="A167" s="1">
        <v>29</v>
      </c>
      <c r="B167" s="1" t="s">
        <v>89</v>
      </c>
      <c r="C167" s="1" t="s">
        <v>127</v>
      </c>
      <c r="D167" s="1">
        <v>29</v>
      </c>
      <c r="E167" s="37" t="s">
        <v>31</v>
      </c>
      <c r="F167" s="38"/>
      <c r="G167" s="39">
        <v>0.92042680735596361</v>
      </c>
      <c r="H167" s="39">
        <v>0.94104436784073719</v>
      </c>
      <c r="I167" s="39">
        <v>1.1752824360495473</v>
      </c>
      <c r="J167" s="40">
        <v>0.24891288467756142</v>
      </c>
      <c r="K167" s="39"/>
      <c r="L167" s="41">
        <v>1.1752824360495473</v>
      </c>
      <c r="M167" s="42">
        <v>1.2078271280525439</v>
      </c>
      <c r="N167" s="42">
        <v>1.2412730136283212</v>
      </c>
      <c r="O167" s="43">
        <v>1.2756450476867474</v>
      </c>
      <c r="P167" s="41">
        <v>1.4207840162058933</v>
      </c>
      <c r="Q167" s="42">
        <v>1.4601268811989445</v>
      </c>
      <c r="R167" s="42">
        <v>1.5005591876610758</v>
      </c>
      <c r="S167" s="43">
        <v>1.5421111032660137</v>
      </c>
      <c r="T167" s="41">
        <v>1.7145051678303642</v>
      </c>
      <c r="U167" s="42">
        <v>1.7619814517541996</v>
      </c>
      <c r="V167" s="42">
        <v>1.8107723992774853</v>
      </c>
      <c r="W167" s="43">
        <v>1.8609144146896248</v>
      </c>
      <c r="X167" s="42">
        <v>0.92</v>
      </c>
      <c r="Y167" s="41">
        <v>0.94547567778124053</v>
      </c>
      <c r="Z167" s="42">
        <v>0.97165680138684685</v>
      </c>
      <c r="AA167" s="42">
        <v>0.99856290528477087</v>
      </c>
      <c r="AB167" s="43">
        <v>1.0262140648710054</v>
      </c>
      <c r="AC167" s="41">
        <v>1.0546309114484358</v>
      </c>
      <c r="AD167" s="42">
        <v>1.0838346476203959</v>
      </c>
      <c r="AE167" s="42">
        <v>1.1138470631105371</v>
      </c>
      <c r="AF167" s="43">
        <v>1.1446905510207404</v>
      </c>
      <c r="AG167" s="41">
        <v>1.1763881245392618</v>
      </c>
      <c r="AH167" s="42">
        <v>1.2089634341114912</v>
      </c>
      <c r="AI167" s="42">
        <v>1.2424407850862036</v>
      </c>
      <c r="AJ167" s="43">
        <v>1.2768451558504943</v>
      </c>
      <c r="AK167" s="42"/>
      <c r="AL167" s="42"/>
      <c r="AM167" s="42"/>
      <c r="AN167" s="42"/>
      <c r="AO167" s="41">
        <v>0.86124504546073732</v>
      </c>
      <c r="AP167" s="42">
        <v>0.88053693447905779</v>
      </c>
      <c r="AQ167" s="42">
        <v>0.90026096181138859</v>
      </c>
      <c r="AR167" s="43">
        <v>0.92042680735596361</v>
      </c>
      <c r="AS167" s="42">
        <v>0.94104436784073719</v>
      </c>
      <c r="AT167" s="41"/>
      <c r="AU167" s="42"/>
      <c r="AV167" s="42">
        <v>0.8805369344790569</v>
      </c>
      <c r="AW167" s="42">
        <v>0.9</v>
      </c>
      <c r="AX167" s="66">
        <v>0.92</v>
      </c>
      <c r="AY167" s="36">
        <v>-0.31403739058880997</v>
      </c>
      <c r="AZ167" s="36">
        <v>-0.3272901935734861</v>
      </c>
      <c r="BA167" s="36">
        <v>-0.34101205181693262</v>
      </c>
      <c r="BB167" s="45">
        <v>-0.35521824033078375</v>
      </c>
      <c r="BC167" s="42"/>
      <c r="BD167" s="36">
        <v>-0.94547567778124053</v>
      </c>
      <c r="BE167" s="36">
        <v>-0.97165680138684685</v>
      </c>
      <c r="BF167" s="36">
        <v>-0.11802597080571398</v>
      </c>
      <c r="BG167" s="36">
        <v>-0.12621406487100539</v>
      </c>
      <c r="BI167" s="46">
        <v>0.86124504546073732</v>
      </c>
      <c r="BJ167" s="46">
        <v>0.8805369344790569</v>
      </c>
      <c r="BK167" s="46">
        <v>1.9724027332331695E-2</v>
      </c>
      <c r="BL167" s="46">
        <v>2.0426807355963583E-2</v>
      </c>
      <c r="BM167" s="46">
        <v>2.1044367840737155E-2</v>
      </c>
    </row>
    <row r="168" spans="1:66" x14ac:dyDescent="0.2">
      <c r="A168" s="1">
        <v>29</v>
      </c>
      <c r="B168" s="1" t="s">
        <v>89</v>
      </c>
      <c r="C168" s="1" t="s">
        <v>127</v>
      </c>
      <c r="D168" s="1">
        <v>29</v>
      </c>
      <c r="E168" s="37" t="s">
        <v>82</v>
      </c>
      <c r="F168" s="38"/>
      <c r="G168" s="39">
        <v>59.065339737873636</v>
      </c>
      <c r="H168" s="39">
        <v>60.388403348002001</v>
      </c>
      <c r="I168" s="39">
        <v>135.18622867416082</v>
      </c>
      <c r="J168" s="40">
        <v>1.2386124020388356</v>
      </c>
      <c r="K168" s="39"/>
      <c r="L168" s="41">
        <v>135.18622867416082</v>
      </c>
      <c r="M168" s="42">
        <v>138.92966432868781</v>
      </c>
      <c r="N168" s="42">
        <v>142.77675928813827</v>
      </c>
      <c r="O168" s="43">
        <v>146.73038397756784</v>
      </c>
      <c r="P168" s="41">
        <v>181.54191405315038</v>
      </c>
      <c r="Q168" s="42">
        <v>186.56898286424695</v>
      </c>
      <c r="R168" s="42">
        <v>191.73525600709962</v>
      </c>
      <c r="S168" s="43">
        <v>197.04458818247105</v>
      </c>
      <c r="T168" s="41">
        <v>237.5347186535474</v>
      </c>
      <c r="U168" s="42">
        <v>244.11228164732657</v>
      </c>
      <c r="V168" s="42">
        <v>250.87198363612245</v>
      </c>
      <c r="W168" s="43">
        <v>257.81886822248771</v>
      </c>
      <c r="X168" s="42">
        <v>59.07</v>
      </c>
      <c r="Y168" s="41">
        <v>60.705704659280705</v>
      </c>
      <c r="Z168" s="42">
        <v>64.548365738092656</v>
      </c>
      <c r="AA168" s="42">
        <v>69.018389262410409</v>
      </c>
      <c r="AB168" s="43">
        <v>73.686476246381247</v>
      </c>
      <c r="AC168" s="41">
        <v>76.950436114542839</v>
      </c>
      <c r="AD168" s="42">
        <v>81.992965495694534</v>
      </c>
      <c r="AE168" s="42">
        <v>87.255755032926089</v>
      </c>
      <c r="AF168" s="43">
        <v>92.747136598229375</v>
      </c>
      <c r="AG168" s="41">
        <v>96.193242747922696</v>
      </c>
      <c r="AH168" s="42">
        <v>102.10477958847606</v>
      </c>
      <c r="AI168" s="42">
        <v>108.26994870517656</v>
      </c>
      <c r="AJ168" s="43">
        <v>114.6982638363985</v>
      </c>
      <c r="AK168" s="42"/>
      <c r="AL168" s="42"/>
      <c r="AM168" s="42"/>
      <c r="AN168" s="42"/>
      <c r="AO168" s="41">
        <v>55.267546317809106</v>
      </c>
      <c r="AP168" s="42">
        <v>56.505539355328025</v>
      </c>
      <c r="AQ168" s="42">
        <v>57.771263436887367</v>
      </c>
      <c r="AR168" s="43">
        <v>59.065339737873636</v>
      </c>
      <c r="AS168" s="42">
        <v>60.388403348002001</v>
      </c>
      <c r="AT168" s="41"/>
      <c r="AU168" s="42"/>
      <c r="AV168" s="42">
        <v>55.29</v>
      </c>
      <c r="AW168" s="42">
        <v>57.77</v>
      </c>
      <c r="AX168" s="66">
        <v>59.07</v>
      </c>
      <c r="AY168" s="36">
        <v>-79.918682356351709</v>
      </c>
      <c r="AZ168" s="36">
        <v>-82.424124973359781</v>
      </c>
      <c r="BA168" s="36">
        <v>-85.005495851250899</v>
      </c>
      <c r="BB168" s="45">
        <v>-87.665044239694197</v>
      </c>
      <c r="BC168" s="42"/>
      <c r="BD168" s="36">
        <v>-60.705704659280705</v>
      </c>
      <c r="BE168" s="36">
        <v>-64.548365738092656</v>
      </c>
      <c r="BF168" s="36">
        <v>-13.72838926241041</v>
      </c>
      <c r="BG168" s="36">
        <v>-15.916476246381244</v>
      </c>
      <c r="BI168" s="46">
        <v>51.699999999999996</v>
      </c>
      <c r="BJ168" s="46">
        <v>55.29</v>
      </c>
      <c r="BK168" s="46">
        <v>2.4799999999999969</v>
      </c>
      <c r="BL168" s="46">
        <v>1.2999999999999901</v>
      </c>
      <c r="BM168" s="46">
        <v>1.3200000000000074</v>
      </c>
    </row>
    <row r="169" spans="1:66" x14ac:dyDescent="0.2">
      <c r="A169" s="1">
        <v>29</v>
      </c>
      <c r="B169" s="1" t="s">
        <v>89</v>
      </c>
      <c r="C169" s="1" t="s">
        <v>127</v>
      </c>
      <c r="D169" s="1">
        <v>29</v>
      </c>
      <c r="E169" s="37" t="s">
        <v>83</v>
      </c>
      <c r="F169" s="38"/>
      <c r="G169" s="39">
        <v>71.618158449934697</v>
      </c>
      <c r="H169" s="39">
        <v>73.222405199213227</v>
      </c>
      <c r="I169" s="39">
        <v>76.042654423418213</v>
      </c>
      <c r="J169" s="40">
        <v>3.8516205750576592E-2</v>
      </c>
      <c r="K169" s="39"/>
      <c r="L169" s="41">
        <v>76.042654423418213</v>
      </c>
      <c r="M169" s="42">
        <v>78.148348077463524</v>
      </c>
      <c r="N169" s="42">
        <v>80.312350397852853</v>
      </c>
      <c r="O169" s="43">
        <v>82.536276007190096</v>
      </c>
      <c r="P169" s="41">
        <v>91.632498057230862</v>
      </c>
      <c r="Q169" s="42">
        <v>94.169889355922962</v>
      </c>
      <c r="R169" s="42">
        <v>96.777543440626374</v>
      </c>
      <c r="S169" s="43">
        <v>99.457405954924212</v>
      </c>
      <c r="T169" s="41">
        <v>110.17341752782623</v>
      </c>
      <c r="U169" s="42">
        <v>113.22422457673673</v>
      </c>
      <c r="V169" s="42">
        <v>116.3595113836372</v>
      </c>
      <c r="W169" s="43">
        <v>119.58161727362943</v>
      </c>
      <c r="X169" s="42">
        <v>71.62</v>
      </c>
      <c r="Y169" s="41">
        <v>73.603226133361844</v>
      </c>
      <c r="Z169" s="42">
        <v>75.641369690572461</v>
      </c>
      <c r="AA169" s="42">
        <v>77.735951387495476</v>
      </c>
      <c r="AB169" s="43">
        <v>79.888534050067761</v>
      </c>
      <c r="AC169" s="41">
        <v>82.100723780367403</v>
      </c>
      <c r="AD169" s="42">
        <v>84.374171154971521</v>
      </c>
      <c r="AE169" s="42">
        <v>86.710572456497388</v>
      </c>
      <c r="AF169" s="43">
        <v>89.111670939246494</v>
      </c>
      <c r="AG169" s="41">
        <v>91.579258129895123</v>
      </c>
      <c r="AH169" s="42">
        <v>94.115175164202526</v>
      </c>
      <c r="AI169" s="42">
        <v>96.721314160733854</v>
      </c>
      <c r="AJ169" s="43">
        <v>99.399619632622532</v>
      </c>
      <c r="AK169" s="42"/>
      <c r="AL169" s="42"/>
      <c r="AM169" s="42"/>
      <c r="AN169" s="42"/>
      <c r="AO169" s="41">
        <v>67.013241723384567</v>
      </c>
      <c r="AP169" s="42">
        <v>68.514338337988363</v>
      </c>
      <c r="AQ169" s="42">
        <v>70.049059516759314</v>
      </c>
      <c r="AR169" s="43">
        <v>71.618158449934697</v>
      </c>
      <c r="AS169" s="42">
        <v>73.222405199213227</v>
      </c>
      <c r="AT169" s="41"/>
      <c r="AU169" s="42"/>
      <c r="AV169" s="42">
        <v>68.510000000000005</v>
      </c>
      <c r="AW169" s="42">
        <v>70.05</v>
      </c>
      <c r="AX169" s="66">
        <v>71.62</v>
      </c>
      <c r="AY169" s="36">
        <v>-9.0294127000336459</v>
      </c>
      <c r="AZ169" s="36">
        <v>-9.6340097394751609</v>
      </c>
      <c r="BA169" s="36">
        <v>-10.263290881093539</v>
      </c>
      <c r="BB169" s="45">
        <v>-10.9181175572554</v>
      </c>
      <c r="BC169" s="42"/>
      <c r="BD169" s="36">
        <v>-73.603226133361844</v>
      </c>
      <c r="BE169" s="36">
        <v>-75.641369690572461</v>
      </c>
      <c r="BF169" s="36">
        <v>-9.2259513874954706</v>
      </c>
      <c r="BG169" s="36">
        <v>-9.8385340500677643</v>
      </c>
      <c r="BI169" s="46">
        <v>67.013241723384567</v>
      </c>
      <c r="BJ169" s="46">
        <v>68.510000000000005</v>
      </c>
      <c r="BK169" s="46">
        <v>1.539999999999992</v>
      </c>
      <c r="BL169" s="46">
        <v>1.5700000000000074</v>
      </c>
      <c r="BM169" s="46">
        <v>1.5999999999999943</v>
      </c>
    </row>
    <row r="170" spans="1:66" x14ac:dyDescent="0.2">
      <c r="A170" s="1">
        <v>29</v>
      </c>
      <c r="B170" s="1" t="s">
        <v>89</v>
      </c>
      <c r="C170" s="1" t="s">
        <v>127</v>
      </c>
      <c r="D170" s="1">
        <v>29</v>
      </c>
      <c r="E170" s="67" t="s">
        <v>84</v>
      </c>
      <c r="F170" s="68"/>
      <c r="G170" s="39">
        <v>65.706792951107786</v>
      </c>
      <c r="H170" s="39">
        <v>67.178625113212604</v>
      </c>
      <c r="I170" s="39">
        <v>144.98668002470069</v>
      </c>
      <c r="J170" s="40">
        <v>1.1582263670976038</v>
      </c>
      <c r="K170" s="39"/>
      <c r="L170" s="41">
        <v>144.98668002470069</v>
      </c>
      <c r="M170" s="42">
        <v>149.00149952783326</v>
      </c>
      <c r="N170" s="42">
        <v>153.12749321358726</v>
      </c>
      <c r="O170" s="43">
        <v>157.36773960115178</v>
      </c>
      <c r="P170" s="41">
        <v>194.08356034636799</v>
      </c>
      <c r="Q170" s="42">
        <v>199.45791930943454</v>
      </c>
      <c r="R170" s="42">
        <v>204.98109939991826</v>
      </c>
      <c r="S170" s="43">
        <v>210.65722161682916</v>
      </c>
      <c r="T170" s="41">
        <v>253.80679075324525</v>
      </c>
      <c r="U170" s="42">
        <v>260.83494294881257</v>
      </c>
      <c r="V170" s="42">
        <v>268.05771138430583</v>
      </c>
      <c r="W170" s="43">
        <v>275.48048516909387</v>
      </c>
      <c r="X170" s="42">
        <v>65.709999999999994</v>
      </c>
      <c r="Y170" s="41">
        <v>70.06957259457144</v>
      </c>
      <c r="Z170" s="42">
        <v>74.620200937238124</v>
      </c>
      <c r="AA170" s="42">
        <v>79.369123187859401</v>
      </c>
      <c r="AB170" s="43">
        <v>84.32383186996519</v>
      </c>
      <c r="AC170" s="41">
        <v>89.492082407760449</v>
      </c>
      <c r="AD170" s="42">
        <v>94.88190194088213</v>
      </c>
      <c r="AE170" s="42">
        <v>100.50159842574473</v>
      </c>
      <c r="AF170" s="43">
        <v>106.35977003258748</v>
      </c>
      <c r="AG170" s="41">
        <v>112.46531484762055</v>
      </c>
      <c r="AH170" s="42">
        <v>118.82744088996209</v>
      </c>
      <c r="AI170" s="42">
        <v>125.45567645335996</v>
      </c>
      <c r="AJ170" s="43">
        <v>132.35988078300466</v>
      </c>
      <c r="AK170" s="42"/>
      <c r="AL170" s="42"/>
      <c r="AM170" s="42"/>
      <c r="AN170" s="42"/>
      <c r="AO170" s="41">
        <v>61.481966224795912</v>
      </c>
      <c r="AP170" s="42">
        <v>62.859162268231337</v>
      </c>
      <c r="AQ170" s="42">
        <v>64.267207503039714</v>
      </c>
      <c r="AR170" s="43">
        <v>65.706792951107786</v>
      </c>
      <c r="AS170" s="42">
        <v>67.178625113212604</v>
      </c>
      <c r="AT170" s="41"/>
      <c r="AU170" s="42"/>
      <c r="AV170" s="42">
        <v>61.636962585600003</v>
      </c>
      <c r="AW170" s="42">
        <v>64.27000000000001</v>
      </c>
      <c r="AX170" s="66">
        <v>65.709999999999994</v>
      </c>
      <c r="AY170" s="36">
        <v>-83.504713799904778</v>
      </c>
      <c r="AZ170" s="36">
        <v>-86.142337259601931</v>
      </c>
      <c r="BA170" s="36">
        <v>-88.860285710547544</v>
      </c>
      <c r="BB170" s="45">
        <v>-91.660946650043996</v>
      </c>
      <c r="BC170" s="42"/>
      <c r="BD170" s="36">
        <v>-70.06957259457144</v>
      </c>
      <c r="BE170" s="36">
        <v>-74.620200937238124</v>
      </c>
      <c r="BF170" s="36">
        <v>-17.732160602259398</v>
      </c>
      <c r="BG170" s="36">
        <v>-20.05383186996518</v>
      </c>
      <c r="BI170" s="46">
        <v>57.906544000000004</v>
      </c>
      <c r="BJ170" s="46">
        <v>61.636962585600003</v>
      </c>
      <c r="BK170" s="46">
        <v>2.6302449174397111</v>
      </c>
      <c r="BL170" s="46">
        <v>1.4367929511077762</v>
      </c>
      <c r="BM170" s="46">
        <v>1.4686251132126102</v>
      </c>
    </row>
    <row r="171" spans="1:66" x14ac:dyDescent="0.2">
      <c r="A171" s="1">
        <v>29</v>
      </c>
      <c r="B171" s="1" t="s">
        <v>89</v>
      </c>
      <c r="C171" s="1" t="s">
        <v>127</v>
      </c>
      <c r="D171" s="1">
        <v>29</v>
      </c>
      <c r="E171" s="67" t="s">
        <v>85</v>
      </c>
      <c r="F171" s="68"/>
      <c r="G171" s="39">
        <v>72.538585257290663</v>
      </c>
      <c r="H171" s="39">
        <v>74.163449567053974</v>
      </c>
      <c r="I171" s="39">
        <v>77.217936859467756</v>
      </c>
      <c r="J171" s="40">
        <v>4.1185884829320202E-2</v>
      </c>
      <c r="K171" s="39"/>
      <c r="L171" s="41">
        <v>77.217936859467756</v>
      </c>
      <c r="M171" s="42">
        <v>79.356175205516067</v>
      </c>
      <c r="N171" s="42">
        <v>81.553623411481169</v>
      </c>
      <c r="O171" s="43">
        <v>83.811921054876848</v>
      </c>
      <c r="P171" s="41">
        <v>93.053282073436762</v>
      </c>
      <c r="Q171" s="42">
        <v>95.630016237121907</v>
      </c>
      <c r="R171" s="42">
        <v>98.278102628287456</v>
      </c>
      <c r="S171" s="43">
        <v>100.99951705819022</v>
      </c>
      <c r="T171" s="41">
        <v>111.8879226956566</v>
      </c>
      <c r="U171" s="42">
        <v>114.98620602849093</v>
      </c>
      <c r="V171" s="42">
        <v>118.17028378291468</v>
      </c>
      <c r="W171" s="43">
        <v>121.44253168831906</v>
      </c>
      <c r="X171" s="42">
        <v>72.540000000000006</v>
      </c>
      <c r="Y171" s="41">
        <v>74.54870181114309</v>
      </c>
      <c r="Z171" s="42">
        <v>76.613026491959303</v>
      </c>
      <c r="AA171" s="42">
        <v>78.734514292780247</v>
      </c>
      <c r="AB171" s="43">
        <v>80.91474811493876</v>
      </c>
      <c r="AC171" s="41">
        <v>83.155354691815845</v>
      </c>
      <c r="AD171" s="42">
        <v>85.458005802591913</v>
      </c>
      <c r="AE171" s="42">
        <v>87.824419519607929</v>
      </c>
      <c r="AF171" s="43">
        <v>90.256361490267238</v>
      </c>
      <c r="AG171" s="41">
        <v>92.755646254434382</v>
      </c>
      <c r="AH171" s="42">
        <v>95.324138598314022</v>
      </c>
      <c r="AI171" s="42">
        <v>97.963754945820057</v>
      </c>
      <c r="AJ171" s="43">
        <v>100.67646478847303</v>
      </c>
      <c r="AK171" s="42"/>
      <c r="AL171" s="42">
        <v>0.29750150193318131</v>
      </c>
      <c r="AM171" s="42"/>
      <c r="AN171" s="42"/>
      <c r="AO171" s="41">
        <v>67.874486768845301</v>
      </c>
      <c r="AP171" s="42">
        <v>69.394875272467416</v>
      </c>
      <c r="AQ171" s="42">
        <v>70.949320478570698</v>
      </c>
      <c r="AR171" s="43">
        <v>72.538585257290663</v>
      </c>
      <c r="AS171" s="42">
        <v>74.163449567053974</v>
      </c>
      <c r="AT171" s="41"/>
      <c r="AU171" s="42"/>
      <c r="AV171" s="42">
        <v>69.390287999999998</v>
      </c>
      <c r="AW171" s="42">
        <v>70.95</v>
      </c>
      <c r="AX171" s="66">
        <v>72.540000000000006</v>
      </c>
      <c r="AY171" s="36">
        <v>-9.3434500906224542</v>
      </c>
      <c r="AZ171" s="36">
        <v>-9.9612999330486502</v>
      </c>
      <c r="BA171" s="36">
        <v>-10.604302932910471</v>
      </c>
      <c r="BB171" s="45">
        <v>-11.273335797586185</v>
      </c>
      <c r="BC171" s="42"/>
      <c r="BD171" s="36">
        <v>-74.54870181114309</v>
      </c>
      <c r="BE171" s="36">
        <v>-76.613026491959303</v>
      </c>
      <c r="BF171" s="36">
        <v>-9.3442262927802489</v>
      </c>
      <c r="BG171" s="36">
        <v>-9.9647481149387573</v>
      </c>
      <c r="BI171" s="46">
        <v>67.87</v>
      </c>
      <c r="BJ171" s="46">
        <v>69.390287999999998</v>
      </c>
      <c r="BK171" s="46">
        <v>1.5590324785706997</v>
      </c>
      <c r="BL171" s="46">
        <v>1.58858525729066</v>
      </c>
      <c r="BM171" s="46">
        <v>1.6234495670539673</v>
      </c>
    </row>
    <row r="172" spans="1:66" x14ac:dyDescent="0.2">
      <c r="A172" s="1">
        <v>30</v>
      </c>
      <c r="C172" s="1" t="s">
        <v>134</v>
      </c>
      <c r="D172" s="48" t="s">
        <v>90</v>
      </c>
      <c r="E172" s="28" t="s">
        <v>91</v>
      </c>
      <c r="F172" s="17"/>
      <c r="G172" s="39">
        <v>0</v>
      </c>
      <c r="H172" s="39">
        <v>0</v>
      </c>
      <c r="I172" s="39">
        <v>0</v>
      </c>
      <c r="J172" s="40" t="s">
        <v>103</v>
      </c>
      <c r="K172" s="39"/>
      <c r="L172" s="53"/>
      <c r="M172" s="38"/>
      <c r="N172" s="38"/>
      <c r="O172" s="54"/>
      <c r="P172" s="53"/>
      <c r="Q172" s="38"/>
      <c r="R172" s="38"/>
      <c r="S172" s="54"/>
      <c r="T172" s="53"/>
      <c r="U172" s="38"/>
      <c r="V172" s="38"/>
      <c r="W172" s="54"/>
      <c r="X172" s="38"/>
      <c r="Y172" s="53"/>
      <c r="Z172" s="38"/>
      <c r="AA172" s="38"/>
      <c r="AB172" s="54"/>
      <c r="AC172" s="53"/>
      <c r="AD172" s="38"/>
      <c r="AE172" s="38"/>
      <c r="AF172" s="54"/>
      <c r="AG172" s="53"/>
      <c r="AH172" s="38"/>
      <c r="AI172" s="38"/>
      <c r="AJ172" s="54"/>
      <c r="AO172" s="53"/>
      <c r="AP172" s="38"/>
      <c r="AQ172" s="38"/>
      <c r="AR172" s="54"/>
      <c r="AS172" s="42" t="s">
        <v>103</v>
      </c>
      <c r="AT172" s="65"/>
      <c r="AU172" s="63"/>
      <c r="AV172" s="63"/>
      <c r="AW172" s="63"/>
      <c r="AX172" s="63"/>
      <c r="AY172" s="36">
        <v>0</v>
      </c>
      <c r="AZ172" s="36">
        <v>0</v>
      </c>
      <c r="BA172" s="36">
        <v>0</v>
      </c>
      <c r="BB172" s="45">
        <v>0</v>
      </c>
      <c r="BC172" s="63"/>
      <c r="BD172" s="36">
        <v>0</v>
      </c>
      <c r="BE172" s="36">
        <v>0</v>
      </c>
      <c r="BF172" s="36">
        <v>0</v>
      </c>
      <c r="BG172" s="36">
        <v>0</v>
      </c>
      <c r="BI172" s="46">
        <v>0</v>
      </c>
      <c r="BJ172" s="46">
        <v>0</v>
      </c>
      <c r="BK172" s="46">
        <v>0</v>
      </c>
      <c r="BL172" s="46">
        <v>0</v>
      </c>
      <c r="BM172" s="46">
        <v>0</v>
      </c>
      <c r="BN172" s="16"/>
    </row>
    <row r="173" spans="1:66" x14ac:dyDescent="0.2">
      <c r="A173" s="1">
        <v>30</v>
      </c>
      <c r="B173" s="1" t="s">
        <v>91</v>
      </c>
      <c r="C173" s="1" t="s">
        <v>134</v>
      </c>
      <c r="D173" s="48" t="s">
        <v>90</v>
      </c>
      <c r="E173" s="37" t="s">
        <v>29</v>
      </c>
      <c r="F173" s="38" t="s">
        <v>30</v>
      </c>
      <c r="G173" s="39">
        <v>5.9005010619505311</v>
      </c>
      <c r="H173" s="39">
        <v>6.0326722857382231</v>
      </c>
      <c r="I173" s="39">
        <v>7.3005515285566078</v>
      </c>
      <c r="J173" s="40">
        <v>0.21016875818296391</v>
      </c>
      <c r="K173" s="39"/>
      <c r="L173" s="41">
        <v>7.3005515285566078</v>
      </c>
      <c r="M173" s="42">
        <v>7.5027107659119299</v>
      </c>
      <c r="N173" s="42">
        <v>7.710467985431781</v>
      </c>
      <c r="O173" s="43">
        <v>7.9239782005833863</v>
      </c>
      <c r="P173" s="41">
        <v>8.9822349523154834</v>
      </c>
      <c r="Q173" s="42">
        <v>9.2309616081857442</v>
      </c>
      <c r="R173" s="42">
        <v>9.486575742469654</v>
      </c>
      <c r="S173" s="43">
        <v>9.7492680760159036</v>
      </c>
      <c r="T173" s="41">
        <v>11.35782628335375</v>
      </c>
      <c r="U173" s="42">
        <v>11.672335329756027</v>
      </c>
      <c r="V173" s="42">
        <v>11.995553431729423</v>
      </c>
      <c r="W173" s="43">
        <v>12.327721751332104</v>
      </c>
      <c r="X173" s="42">
        <v>5.9</v>
      </c>
      <c r="Y173" s="41">
        <v>7.3005515285566078</v>
      </c>
      <c r="Z173" s="42">
        <v>7.5027107659119299</v>
      </c>
      <c r="AA173" s="42">
        <v>7.710467985431781</v>
      </c>
      <c r="AB173" s="43">
        <v>7.9239782005833863</v>
      </c>
      <c r="AC173" s="41">
        <v>8.9822349523154834</v>
      </c>
      <c r="AD173" s="42">
        <v>9.2309616081857442</v>
      </c>
      <c r="AE173" s="42">
        <v>9.486575742469654</v>
      </c>
      <c r="AF173" s="43">
        <v>9.7492680760159036</v>
      </c>
      <c r="AG173" s="41">
        <v>11.35782628335375</v>
      </c>
      <c r="AH173" s="42">
        <v>11.672335329756027</v>
      </c>
      <c r="AI173" s="42">
        <v>11.995553431729423</v>
      </c>
      <c r="AJ173" s="43">
        <v>12.327721751332104</v>
      </c>
      <c r="AK173" s="42"/>
      <c r="AL173" s="42"/>
      <c r="AM173" s="42" t="s">
        <v>81</v>
      </c>
      <c r="AN173" s="42"/>
      <c r="AO173" s="41">
        <v>5.5211096251517597</v>
      </c>
      <c r="AP173" s="42">
        <v>5.6447824807551576</v>
      </c>
      <c r="AQ173" s="42">
        <v>5.7712256083240741</v>
      </c>
      <c r="AR173" s="43">
        <v>5.9005010619505311</v>
      </c>
      <c r="AS173" s="42">
        <v>6.0326722857382231</v>
      </c>
      <c r="AT173" s="41"/>
      <c r="AU173" s="42"/>
      <c r="AV173" s="42">
        <v>5.6447824807551576</v>
      </c>
      <c r="AW173" s="42">
        <v>5.77</v>
      </c>
      <c r="AX173" s="66">
        <v>5.9</v>
      </c>
      <c r="AY173" s="36">
        <v>-1.7794419034048481</v>
      </c>
      <c r="AZ173" s="36">
        <v>-1.8579282851567722</v>
      </c>
      <c r="BA173" s="36">
        <v>-1.939242377107707</v>
      </c>
      <c r="BB173" s="45">
        <v>-2.0234771386328552</v>
      </c>
      <c r="BC173" s="42"/>
      <c r="BD173" s="36">
        <v>-7.3005515285566078</v>
      </c>
      <c r="BE173" s="36">
        <v>-7.5027107659119299</v>
      </c>
      <c r="BF173" s="36">
        <v>-2.0656855046766234</v>
      </c>
      <c r="BG173" s="36">
        <v>-2.1539782005833867</v>
      </c>
      <c r="BI173" s="46">
        <v>5.5211096251517597</v>
      </c>
      <c r="BJ173" s="46">
        <v>5.6447824807551576</v>
      </c>
      <c r="BK173" s="46">
        <v>0.1264431275689164</v>
      </c>
      <c r="BL173" s="46">
        <v>0.13050106195053157</v>
      </c>
      <c r="BM173" s="46">
        <v>0.13267228573822276</v>
      </c>
      <c r="BN173" s="16"/>
    </row>
    <row r="174" spans="1:66" x14ac:dyDescent="0.2">
      <c r="A174" s="1">
        <v>30</v>
      </c>
      <c r="B174" s="1" t="s">
        <v>91</v>
      </c>
      <c r="C174" s="1" t="s">
        <v>134</v>
      </c>
      <c r="D174" s="48" t="s">
        <v>90</v>
      </c>
      <c r="E174" s="37" t="s">
        <v>31</v>
      </c>
      <c r="F174" s="38"/>
      <c r="G174" s="39">
        <v>0.68449694969403085</v>
      </c>
      <c r="H174" s="39">
        <v>0.69982968136717716</v>
      </c>
      <c r="I174" s="39">
        <v>0.60140088961148452</v>
      </c>
      <c r="J174" s="40">
        <v>-0.14064678074728634</v>
      </c>
      <c r="K174" s="39"/>
      <c r="L174" s="41">
        <v>0.60140088961148452</v>
      </c>
      <c r="M174" s="42">
        <v>0.61805425404745973</v>
      </c>
      <c r="N174" s="42">
        <v>0.63516876603380956</v>
      </c>
      <c r="O174" s="43">
        <v>0.65275719518618924</v>
      </c>
      <c r="P174" s="41">
        <v>0.72695806961942022</v>
      </c>
      <c r="Q174" s="42">
        <v>0.74708823216518272</v>
      </c>
      <c r="R174" s="42">
        <v>0.76777581811822759</v>
      </c>
      <c r="S174" s="43">
        <v>0.78903626306454622</v>
      </c>
      <c r="T174" s="41">
        <v>0.87719606289868546</v>
      </c>
      <c r="U174" s="42">
        <v>0.90148645882193013</v>
      </c>
      <c r="V174" s="42">
        <v>0.92644947898400021</v>
      </c>
      <c r="W174" s="43">
        <v>0.9521037489918267</v>
      </c>
      <c r="X174" s="42">
        <v>0.68</v>
      </c>
      <c r="Y174" s="41">
        <v>0.60140088961148452</v>
      </c>
      <c r="Z174" s="42">
        <v>0.61805425404745673</v>
      </c>
      <c r="AA174" s="42">
        <v>0.63516876603380867</v>
      </c>
      <c r="AB174" s="43">
        <v>0.65275719518618358</v>
      </c>
      <c r="AC174" s="41">
        <v>0.67083266472308833</v>
      </c>
      <c r="AD174" s="42">
        <v>0.68940866125745892</v>
      </c>
      <c r="AE174" s="42">
        <v>0.70849904485941251</v>
      </c>
      <c r="AF174" s="43">
        <v>0.72811805939762397</v>
      </c>
      <c r="AG174" s="41">
        <v>0.74828034316710013</v>
      </c>
      <c r="AH174" s="42">
        <v>0.76900093981119733</v>
      </c>
      <c r="AI174" s="42">
        <v>0.79029530954609684</v>
      </c>
      <c r="AJ174" s="43">
        <v>0.9521037489918267</v>
      </c>
      <c r="AK174" s="42"/>
      <c r="AL174" s="42"/>
      <c r="AM174" s="42"/>
      <c r="AN174" s="42"/>
      <c r="AO174" s="41">
        <v>0.640485046551868</v>
      </c>
      <c r="AP174" s="42">
        <v>0.65483191159462983</v>
      </c>
      <c r="AQ174" s="42">
        <v>0.66950014641434941</v>
      </c>
      <c r="AR174" s="43">
        <v>0.68449694969403085</v>
      </c>
      <c r="AS174" s="42">
        <v>0.69982968136717716</v>
      </c>
      <c r="AT174" s="42"/>
      <c r="AU174" s="42"/>
      <c r="AV174" s="42">
        <v>0.65483191159462983</v>
      </c>
      <c r="AW174" s="42">
        <v>0.67</v>
      </c>
      <c r="AX174" s="66">
        <v>0.68</v>
      </c>
      <c r="AY174" s="36">
        <v>3.9084156940383474E-2</v>
      </c>
      <c r="AZ174" s="36">
        <v>3.6777657547170106E-2</v>
      </c>
      <c r="BA174" s="36">
        <v>3.4331380380539844E-2</v>
      </c>
      <c r="BB174" s="45">
        <v>3.1739754507841611E-2</v>
      </c>
      <c r="BC174" s="42"/>
      <c r="BD174" s="36">
        <v>-0.60140088961148452</v>
      </c>
      <c r="BE174" s="36">
        <v>-0.61805425404745673</v>
      </c>
      <c r="BF174" s="36">
        <v>1.966314556082116E-2</v>
      </c>
      <c r="BG174" s="36">
        <v>1.7242804813816459E-2</v>
      </c>
      <c r="BI174" s="46">
        <v>0.63848118157910339</v>
      </c>
      <c r="BJ174" s="46">
        <v>0.65483191159462983</v>
      </c>
      <c r="BK174" s="46">
        <v>1.4668234819719572E-2</v>
      </c>
      <c r="BL174" s="46">
        <v>1.4496949694030814E-2</v>
      </c>
      <c r="BM174" s="46">
        <v>1.982968136717711E-2</v>
      </c>
    </row>
    <row r="175" spans="1:66" x14ac:dyDescent="0.2">
      <c r="A175" s="1">
        <v>30</v>
      </c>
      <c r="B175" s="1" t="s">
        <v>91</v>
      </c>
      <c r="C175" s="1" t="s">
        <v>134</v>
      </c>
      <c r="D175" s="48" t="s">
        <v>90</v>
      </c>
      <c r="E175" s="37" t="s">
        <v>82</v>
      </c>
      <c r="F175" s="38"/>
      <c r="G175" s="39">
        <v>57.626733434398453</v>
      </c>
      <c r="H175" s="39">
        <v>58.917572263328978</v>
      </c>
      <c r="I175" s="39">
        <v>70.571985955810121</v>
      </c>
      <c r="J175" s="40">
        <v>0.19780879022632425</v>
      </c>
      <c r="K175" s="39"/>
      <c r="L175" s="41">
        <v>70.571985955810121</v>
      </c>
      <c r="M175" s="42">
        <v>72.635839814050584</v>
      </c>
      <c r="N175" s="42">
        <v>74.756843754769477</v>
      </c>
      <c r="O175" s="43">
        <v>76.936580318278018</v>
      </c>
      <c r="P175" s="41">
        <v>86.430171770825382</v>
      </c>
      <c r="Q175" s="42">
        <v>88.965029403934977</v>
      </c>
      <c r="R175" s="42">
        <v>91.570079663438548</v>
      </c>
      <c r="S175" s="43">
        <v>94.247266250132427</v>
      </c>
      <c r="T175" s="41">
        <v>106.65483055531149</v>
      </c>
      <c r="U175" s="42">
        <v>109.77930401463119</v>
      </c>
      <c r="V175" s="42">
        <v>112.99029712513097</v>
      </c>
      <c r="W175" s="43">
        <v>116.2902056985013</v>
      </c>
      <c r="X175" s="42">
        <v>57.63</v>
      </c>
      <c r="Y175" s="41">
        <v>60.528654786054915</v>
      </c>
      <c r="Z175" s="42">
        <v>64.815086011518204</v>
      </c>
      <c r="AA175" s="42">
        <v>69.292495274687596</v>
      </c>
      <c r="AB175" s="43">
        <v>73.968172515665671</v>
      </c>
      <c r="AC175" s="41">
        <v>78.010830730491008</v>
      </c>
      <c r="AD175" s="42">
        <v>83.082723450291468</v>
      </c>
      <c r="AE175" s="42">
        <v>88.375689425034835</v>
      </c>
      <c r="AF175" s="43">
        <v>93.898083042196262</v>
      </c>
      <c r="AG175" s="41">
        <v>98.319960182206302</v>
      </c>
      <c r="AH175" s="42">
        <v>104.29038785763746</v>
      </c>
      <c r="AI175" s="42">
        <v>110.51607855262185</v>
      </c>
      <c r="AJ175" s="43">
        <v>116.29020569850128</v>
      </c>
      <c r="AK175" s="42"/>
      <c r="AL175" s="42"/>
      <c r="AM175" s="42"/>
      <c r="AN175" s="42"/>
      <c r="AO175" s="41">
        <v>53.587753374624391</v>
      </c>
      <c r="AP175" s="42">
        <v>54.904367692365007</v>
      </c>
      <c r="AQ175" s="42">
        <v>56.25047417082299</v>
      </c>
      <c r="AR175" s="43">
        <v>57.626733434398453</v>
      </c>
      <c r="AS175" s="42">
        <v>58.917572263328978</v>
      </c>
      <c r="AT175" s="41"/>
      <c r="AU175" s="42"/>
      <c r="AV175" s="42">
        <v>54.91</v>
      </c>
      <c r="AW175" s="42">
        <v>56.25</v>
      </c>
      <c r="AX175" s="66">
        <v>57.63</v>
      </c>
      <c r="AY175" s="36">
        <v>-16.984232581185729</v>
      </c>
      <c r="AZ175" s="36">
        <v>-17.731472121685577</v>
      </c>
      <c r="BA175" s="36">
        <v>-18.506369583946487</v>
      </c>
      <c r="BB175" s="45">
        <v>-19.309846883879565</v>
      </c>
      <c r="BC175" s="42"/>
      <c r="BD175" s="36">
        <v>-60.528654786054915</v>
      </c>
      <c r="BE175" s="36">
        <v>-64.815086011518204</v>
      </c>
      <c r="BF175" s="36">
        <v>-14.382495274687599</v>
      </c>
      <c r="BG175" s="36">
        <v>-17.718172515665671</v>
      </c>
      <c r="BI175" s="46">
        <v>53.370000000000005</v>
      </c>
      <c r="BJ175" s="46">
        <v>54.91</v>
      </c>
      <c r="BK175" s="46">
        <v>1.3400000000000034</v>
      </c>
      <c r="BL175" s="46">
        <v>1.3800000000000026</v>
      </c>
      <c r="BM175" s="46">
        <v>1.2899999999999991</v>
      </c>
    </row>
    <row r="176" spans="1:66" x14ac:dyDescent="0.2">
      <c r="A176" s="1">
        <v>30</v>
      </c>
      <c r="B176" s="1" t="s">
        <v>91</v>
      </c>
      <c r="C176" s="1" t="s">
        <v>134</v>
      </c>
      <c r="D176" s="48" t="s">
        <v>90</v>
      </c>
      <c r="E176" s="37" t="s">
        <v>83</v>
      </c>
      <c r="F176" s="38"/>
      <c r="G176" s="39">
        <v>6.3070506509380158</v>
      </c>
      <c r="H176" s="39">
        <v>6.4483285855190271</v>
      </c>
      <c r="I176" s="39">
        <v>7.5035940702235306</v>
      </c>
      <c r="J176" s="40">
        <v>0.16364945903568048</v>
      </c>
      <c r="K176" s="39"/>
      <c r="L176" s="41">
        <v>7.5035940702235306</v>
      </c>
      <c r="M176" s="42">
        <v>7.7113757492825385</v>
      </c>
      <c r="N176" s="42">
        <v>7.9249111012812801</v>
      </c>
      <c r="O176" s="43">
        <v>8.1443594509130897</v>
      </c>
      <c r="P176" s="41">
        <v>9.0717005882613861</v>
      </c>
      <c r="Q176" s="42">
        <v>9.3229046329510528</v>
      </c>
      <c r="R176" s="42">
        <v>9.5810647573144792</v>
      </c>
      <c r="S176" s="43">
        <v>9.8463735818346994</v>
      </c>
      <c r="T176" s="41">
        <v>10.947598119715241</v>
      </c>
      <c r="U176" s="42">
        <v>11.250747556863551</v>
      </c>
      <c r="V176" s="42">
        <v>11.562291491164427</v>
      </c>
      <c r="W176" s="43">
        <v>11.88246237425329</v>
      </c>
      <c r="X176" s="42">
        <v>6.31</v>
      </c>
      <c r="Y176" s="41">
        <v>6.5821588796177632</v>
      </c>
      <c r="Z176" s="42">
        <v>6.7644251390983223</v>
      </c>
      <c r="AA176" s="42">
        <v>6.9517385252059665</v>
      </c>
      <c r="AB176" s="43">
        <v>7.144238797692517</v>
      </c>
      <c r="AC176" s="41">
        <v>7.3420695863906644</v>
      </c>
      <c r="AD176" s="42">
        <v>7.5453784983802068</v>
      </c>
      <c r="AE176" s="42">
        <v>7.754317228121816</v>
      </c>
      <c r="AF176" s="43">
        <v>7.9690416706405136</v>
      </c>
      <c r="AG176" s="41">
        <v>8.1897120378433037</v>
      </c>
      <c r="AH176" s="42">
        <v>8.4164929780577502</v>
      </c>
      <c r="AI176" s="42">
        <v>8.6495536988807107</v>
      </c>
      <c r="AJ176" s="43">
        <v>9.4655291490064588</v>
      </c>
      <c r="AK176" s="42"/>
      <c r="AL176" s="42"/>
      <c r="AM176" s="42"/>
      <c r="AN176" s="42"/>
      <c r="AO176" s="41">
        <v>5.9015188184208967</v>
      </c>
      <c r="AP176" s="42">
        <v>6.033712839953524</v>
      </c>
      <c r="AQ176" s="42">
        <v>6.1688680075684825</v>
      </c>
      <c r="AR176" s="43">
        <v>6.3070506509380158</v>
      </c>
      <c r="AS176" s="42">
        <v>6.4483285855190271</v>
      </c>
      <c r="AT176" s="41"/>
      <c r="AU176" s="42"/>
      <c r="AV176" s="42">
        <v>6.04</v>
      </c>
      <c r="AW176" s="42">
        <v>6.17</v>
      </c>
      <c r="AX176" s="66">
        <v>6.31</v>
      </c>
      <c r="AY176" s="36">
        <v>-1.602075251802634</v>
      </c>
      <c r="AZ176" s="36">
        <v>-1.6776629093290145</v>
      </c>
      <c r="BA176" s="36">
        <v>-1.7560430937127975</v>
      </c>
      <c r="BB176" s="45">
        <v>-1.8373087999750739</v>
      </c>
      <c r="BC176" s="42"/>
      <c r="BD176" s="36">
        <v>-6.5821588796177632</v>
      </c>
      <c r="BE176" s="36">
        <v>-6.7644251390983223</v>
      </c>
      <c r="BF176" s="36">
        <v>-0.91173852520596643</v>
      </c>
      <c r="BG176" s="36">
        <v>-0.97423879769251709</v>
      </c>
      <c r="BI176" s="46">
        <v>5.9015188184208967</v>
      </c>
      <c r="BJ176" s="46">
        <v>6.04</v>
      </c>
      <c r="BK176" s="46">
        <v>0.12999999999999989</v>
      </c>
      <c r="BL176" s="46">
        <v>0.14000000000000057</v>
      </c>
      <c r="BM176" s="46">
        <v>0.14000000000000057</v>
      </c>
    </row>
    <row r="177" spans="1:66" x14ac:dyDescent="0.2">
      <c r="A177" s="1">
        <v>30</v>
      </c>
      <c r="B177" s="1" t="s">
        <v>91</v>
      </c>
      <c r="C177" s="1" t="s">
        <v>134</v>
      </c>
      <c r="D177" s="48" t="s">
        <v>90</v>
      </c>
      <c r="E177" s="67" t="s">
        <v>84</v>
      </c>
      <c r="F177" s="68"/>
      <c r="G177" s="39">
        <v>63.527234496348981</v>
      </c>
      <c r="H177" s="39">
        <v>64.950244549067193</v>
      </c>
      <c r="I177" s="39">
        <v>77.872537484366731</v>
      </c>
      <c r="J177" s="40">
        <v>0.19895680185680112</v>
      </c>
      <c r="K177" s="39"/>
      <c r="L177" s="41">
        <v>77.872537484366731</v>
      </c>
      <c r="M177" s="42">
        <v>80.138550579962512</v>
      </c>
      <c r="N177" s="42">
        <v>82.467311740201254</v>
      </c>
      <c r="O177" s="43">
        <v>84.86055851886141</v>
      </c>
      <c r="P177" s="41">
        <v>95.412406723140862</v>
      </c>
      <c r="Q177" s="42">
        <v>98.195991012120714</v>
      </c>
      <c r="R177" s="42">
        <v>101.0566554059082</v>
      </c>
      <c r="S177" s="43">
        <v>103.99653432614834</v>
      </c>
      <c r="T177" s="41">
        <v>118.01265683866524</v>
      </c>
      <c r="U177" s="42">
        <v>121.45163934438722</v>
      </c>
      <c r="V177" s="42">
        <v>124.98585055686038</v>
      </c>
      <c r="W177" s="43">
        <v>128.61792744983339</v>
      </c>
      <c r="X177" s="42">
        <v>63.53</v>
      </c>
      <c r="Y177" s="41">
        <v>67.829206314611525</v>
      </c>
      <c r="Z177" s="42">
        <v>72.317796777430132</v>
      </c>
      <c r="AA177" s="42">
        <v>77.002963260119373</v>
      </c>
      <c r="AB177" s="43">
        <v>81.892150716249063</v>
      </c>
      <c r="AC177" s="41">
        <v>86.993065682806488</v>
      </c>
      <c r="AD177" s="42">
        <v>92.313685058477219</v>
      </c>
      <c r="AE177" s="42">
        <v>97.862265167504489</v>
      </c>
      <c r="AF177" s="43">
        <v>103.64735111821217</v>
      </c>
      <c r="AG177" s="41">
        <v>109.67778646556005</v>
      </c>
      <c r="AH177" s="42">
        <v>115.96272318739348</v>
      </c>
      <c r="AI177" s="42">
        <v>122.51163198435127</v>
      </c>
      <c r="AJ177" s="43">
        <v>128.61792744983339</v>
      </c>
      <c r="AK177" s="42"/>
      <c r="AL177" s="42"/>
      <c r="AM177" s="42"/>
      <c r="AN177" s="42"/>
      <c r="AO177" s="41">
        <v>59.10886299977615</v>
      </c>
      <c r="AP177" s="42">
        <v>60.549150173120168</v>
      </c>
      <c r="AQ177" s="42">
        <v>62.021699779147063</v>
      </c>
      <c r="AR177" s="43">
        <v>63.527234496348981</v>
      </c>
      <c r="AS177" s="42">
        <v>64.950244549067193</v>
      </c>
      <c r="AT177" s="41"/>
      <c r="AU177" s="42"/>
      <c r="AV177" s="42">
        <v>60.549150173120168</v>
      </c>
      <c r="AW177" s="42">
        <v>62.019999999999996</v>
      </c>
      <c r="AX177" s="66">
        <v>63.53</v>
      </c>
      <c r="AY177" s="36">
        <v>-18.763674484590581</v>
      </c>
      <c r="AZ177" s="36">
        <v>-19.589400406842344</v>
      </c>
      <c r="BA177" s="36">
        <v>-20.44561196105419</v>
      </c>
      <c r="BB177" s="45">
        <v>-21.333324022512429</v>
      </c>
      <c r="BC177" s="42"/>
      <c r="BD177" s="36">
        <v>-67.829206314611525</v>
      </c>
      <c r="BE177" s="36">
        <v>-72.317796777430132</v>
      </c>
      <c r="BF177" s="36">
        <v>-16.453813086999205</v>
      </c>
      <c r="BG177" s="36">
        <v>-19.872150716249067</v>
      </c>
      <c r="BI177" s="46">
        <v>58.888048000000005</v>
      </c>
      <c r="BJ177" s="46">
        <v>60.549150173120168</v>
      </c>
      <c r="BK177" s="46">
        <v>1.4725496060268952</v>
      </c>
      <c r="BL177" s="46">
        <v>1.5072344963489854</v>
      </c>
      <c r="BM177" s="46">
        <v>1.420244549067192</v>
      </c>
    </row>
    <row r="178" spans="1:66" x14ac:dyDescent="0.2">
      <c r="A178" s="1">
        <v>30</v>
      </c>
      <c r="B178" s="1" t="s">
        <v>91</v>
      </c>
      <c r="C178" s="1" t="s">
        <v>134</v>
      </c>
      <c r="D178" s="48" t="s">
        <v>90</v>
      </c>
      <c r="E178" s="67" t="s">
        <v>85</v>
      </c>
      <c r="F178" s="68"/>
      <c r="G178" s="39">
        <v>6.9915476006320469</v>
      </c>
      <c r="H178" s="39">
        <v>7.1481582668862043</v>
      </c>
      <c r="I178" s="39">
        <v>8.1049949598350146</v>
      </c>
      <c r="J178" s="40">
        <v>0.13385779346567492</v>
      </c>
      <c r="K178" s="39"/>
      <c r="L178" s="41">
        <v>8.1049949598350146</v>
      </c>
      <c r="M178" s="42">
        <v>8.3294300033299979</v>
      </c>
      <c r="N178" s="42">
        <v>8.5600798673150891</v>
      </c>
      <c r="O178" s="43">
        <v>8.7971166460992798</v>
      </c>
      <c r="P178" s="41">
        <v>9.7986586578808073</v>
      </c>
      <c r="Q178" s="42">
        <v>10.069992865116236</v>
      </c>
      <c r="R178" s="42">
        <v>10.348840575432707</v>
      </c>
      <c r="S178" s="43">
        <v>10.635409844899245</v>
      </c>
      <c r="T178" s="41">
        <v>11.824794182613926</v>
      </c>
      <c r="U178" s="42">
        <v>12.152234015685481</v>
      </c>
      <c r="V178" s="42">
        <v>12.488740970148427</v>
      </c>
      <c r="W178" s="43">
        <v>12.834566123245116</v>
      </c>
      <c r="X178" s="42">
        <v>6.9899999999999993</v>
      </c>
      <c r="Y178" s="41">
        <v>7.1835597692292481</v>
      </c>
      <c r="Z178" s="42">
        <v>7.3824793931457791</v>
      </c>
      <c r="AA178" s="42">
        <v>7.5869072912397755</v>
      </c>
      <c r="AB178" s="43">
        <v>7.7969959928787009</v>
      </c>
      <c r="AC178" s="41">
        <v>8.0129022511137524</v>
      </c>
      <c r="AD178" s="42">
        <v>8.2347871596376656</v>
      </c>
      <c r="AE178" s="42">
        <v>8.4628162729812288</v>
      </c>
      <c r="AF178" s="43">
        <v>8.6971597300381376</v>
      </c>
      <c r="AG178" s="41">
        <v>8.9379923810104032</v>
      </c>
      <c r="AH178" s="42">
        <v>9.1854939178689481</v>
      </c>
      <c r="AI178" s="42">
        <v>9.4398490084268083</v>
      </c>
      <c r="AJ178" s="43">
        <v>10.417632897998285</v>
      </c>
      <c r="AK178" s="42"/>
      <c r="AL178" s="42">
        <v>0.62647766357324808</v>
      </c>
      <c r="AM178" s="42"/>
      <c r="AN178" s="42"/>
      <c r="AO178" s="41">
        <v>6.5420038649727648</v>
      </c>
      <c r="AP178" s="42">
        <v>6.6885447515481538</v>
      </c>
      <c r="AQ178" s="42">
        <v>6.8383681539828318</v>
      </c>
      <c r="AR178" s="43">
        <v>6.9915476006320469</v>
      </c>
      <c r="AS178" s="42">
        <v>7.1481582668862043</v>
      </c>
      <c r="AT178" s="41"/>
      <c r="AU178" s="42"/>
      <c r="AV178" s="42">
        <v>6.6885447515481538</v>
      </c>
      <c r="AW178" s="42">
        <v>6.84</v>
      </c>
      <c r="AX178" s="66">
        <v>6.9899999999999993</v>
      </c>
      <c r="AY178" s="36">
        <v>-1.5629910948622499</v>
      </c>
      <c r="AZ178" s="36">
        <v>-1.6408852517818442</v>
      </c>
      <c r="BA178" s="36">
        <v>-1.7217117133322573</v>
      </c>
      <c r="BB178" s="45">
        <v>-1.8055690454672328</v>
      </c>
      <c r="BC178" s="42"/>
      <c r="BD178" s="36">
        <v>-7.1835597692292481</v>
      </c>
      <c r="BE178" s="36">
        <v>-7.3824793931457791</v>
      </c>
      <c r="BF178" s="36">
        <v>-0.89836253969162172</v>
      </c>
      <c r="BG178" s="36">
        <v>-0.95699599287870107</v>
      </c>
      <c r="BI178" s="46">
        <v>6.54</v>
      </c>
      <c r="BJ178" s="46">
        <v>6.6885447515481538</v>
      </c>
      <c r="BK178" s="46">
        <v>0.14982340243467807</v>
      </c>
      <c r="BL178" s="46">
        <v>0.15154760063204709</v>
      </c>
      <c r="BM178" s="46">
        <v>0.15815826688620493</v>
      </c>
    </row>
    <row r="179" spans="1:66" x14ac:dyDescent="0.2">
      <c r="A179" s="1" t="s">
        <v>92</v>
      </c>
      <c r="C179" s="1" t="e">
        <v>#N/A</v>
      </c>
      <c r="D179" s="48" t="s">
        <v>92</v>
      </c>
      <c r="E179" s="28" t="s">
        <v>93</v>
      </c>
      <c r="F179" s="17"/>
      <c r="G179" s="39">
        <v>0</v>
      </c>
      <c r="H179" s="39">
        <v>0</v>
      </c>
      <c r="I179" s="39">
        <v>0</v>
      </c>
      <c r="J179" s="40" t="s">
        <v>103</v>
      </c>
      <c r="K179" s="39"/>
      <c r="L179" s="41"/>
      <c r="M179" s="42"/>
      <c r="N179" s="42"/>
      <c r="O179" s="73"/>
      <c r="P179" s="41"/>
      <c r="Q179" s="42"/>
      <c r="R179" s="42"/>
      <c r="S179" s="73"/>
      <c r="T179" s="41"/>
      <c r="U179" s="42"/>
      <c r="V179" s="42"/>
      <c r="W179" s="73"/>
      <c r="X179" s="42"/>
      <c r="Y179" s="41"/>
      <c r="Z179" s="42"/>
      <c r="AA179" s="42"/>
      <c r="AB179" s="73"/>
      <c r="AC179" s="41"/>
      <c r="AD179" s="42"/>
      <c r="AE179" s="42"/>
      <c r="AF179" s="73"/>
      <c r="AG179" s="41"/>
      <c r="AH179" s="42"/>
      <c r="AI179" s="42"/>
      <c r="AJ179" s="73"/>
      <c r="AO179" s="41"/>
      <c r="AP179" s="42"/>
      <c r="AQ179" s="42"/>
      <c r="AR179" s="73"/>
      <c r="AS179" s="42" t="s">
        <v>103</v>
      </c>
      <c r="AT179" s="65"/>
      <c r="AU179" s="63"/>
      <c r="AV179" s="63"/>
      <c r="AW179" s="63"/>
      <c r="AX179" s="63"/>
      <c r="AY179" s="36">
        <v>0</v>
      </c>
      <c r="AZ179" s="36">
        <v>0</v>
      </c>
      <c r="BA179" s="36">
        <v>0</v>
      </c>
      <c r="BB179" s="45">
        <v>0</v>
      </c>
      <c r="BC179" s="63"/>
      <c r="BD179" s="36">
        <v>0</v>
      </c>
      <c r="BE179" s="36">
        <v>0</v>
      </c>
      <c r="BF179" s="36">
        <v>0</v>
      </c>
      <c r="BG179" s="36">
        <v>0</v>
      </c>
      <c r="BI179" s="46">
        <v>0</v>
      </c>
      <c r="BJ179" s="46">
        <v>0</v>
      </c>
      <c r="BK179" s="46">
        <v>0</v>
      </c>
      <c r="BL179" s="46">
        <v>0</v>
      </c>
      <c r="BM179" s="46">
        <v>0</v>
      </c>
      <c r="BN179" s="16"/>
    </row>
    <row r="180" spans="1:66" x14ac:dyDescent="0.2">
      <c r="A180" s="1">
        <v>30</v>
      </c>
      <c r="B180" s="1" t="s">
        <v>93</v>
      </c>
      <c r="C180" s="1" t="s">
        <v>134</v>
      </c>
      <c r="D180" s="48" t="s">
        <v>92</v>
      </c>
      <c r="E180" s="37" t="s">
        <v>29</v>
      </c>
      <c r="F180" s="38" t="s">
        <v>30</v>
      </c>
      <c r="G180" s="39">
        <v>5.9005010619505311</v>
      </c>
      <c r="H180" s="39">
        <v>6.0326722857382231</v>
      </c>
      <c r="I180" s="39">
        <v>7.3005515285566078</v>
      </c>
      <c r="J180" s="40">
        <v>0.21016875818296391</v>
      </c>
      <c r="K180" s="39"/>
      <c r="L180" s="41">
        <v>7.3005515285566078</v>
      </c>
      <c r="M180" s="42">
        <v>7.5027107659119299</v>
      </c>
      <c r="N180" s="42">
        <v>7.710467985431781</v>
      </c>
      <c r="O180" s="43">
        <v>7.9239782005833863</v>
      </c>
      <c r="P180" s="41">
        <v>8.9822349523154834</v>
      </c>
      <c r="Q180" s="42">
        <v>9.2309616081857442</v>
      </c>
      <c r="R180" s="42">
        <v>9.486575742469654</v>
      </c>
      <c r="S180" s="43">
        <v>9.7492680760159036</v>
      </c>
      <c r="T180" s="41">
        <v>11.35782628335375</v>
      </c>
      <c r="U180" s="42">
        <v>11.672335329756027</v>
      </c>
      <c r="V180" s="42">
        <v>11.995553431729423</v>
      </c>
      <c r="W180" s="43">
        <v>12.327721751332104</v>
      </c>
      <c r="X180" s="42">
        <v>5.9</v>
      </c>
      <c r="Y180" s="41">
        <v>7.3005515285566078</v>
      </c>
      <c r="Z180" s="42">
        <v>7.5027107659119299</v>
      </c>
      <c r="AA180" s="42">
        <v>7.710467985431781</v>
      </c>
      <c r="AB180" s="43">
        <v>7.9239782005833863</v>
      </c>
      <c r="AC180" s="41">
        <v>8.9822349523154834</v>
      </c>
      <c r="AD180" s="42">
        <v>9.2309616081857442</v>
      </c>
      <c r="AE180" s="42">
        <v>9.486575742469654</v>
      </c>
      <c r="AF180" s="43">
        <v>9.7492680760159036</v>
      </c>
      <c r="AG180" s="41">
        <v>11.35782628335375</v>
      </c>
      <c r="AH180" s="42">
        <v>11.672335329756027</v>
      </c>
      <c r="AI180" s="42">
        <v>11.995553431729423</v>
      </c>
      <c r="AJ180" s="43">
        <v>12.327721751332104</v>
      </c>
      <c r="AK180" s="42"/>
      <c r="AL180" s="42"/>
      <c r="AM180" s="42" t="s">
        <v>81</v>
      </c>
      <c r="AN180" s="42"/>
      <c r="AO180" s="41">
        <v>5.5211096251517597</v>
      </c>
      <c r="AP180" s="42">
        <v>5.6447824807551576</v>
      </c>
      <c r="AQ180" s="42">
        <v>5.7712256083240741</v>
      </c>
      <c r="AR180" s="43">
        <v>5.9005010619505311</v>
      </c>
      <c r="AS180" s="42">
        <v>6.0326722857382231</v>
      </c>
      <c r="AT180" s="41"/>
      <c r="AU180" s="42"/>
      <c r="AV180" s="42">
        <v>5.6447824807551576</v>
      </c>
      <c r="AW180" s="42">
        <v>5.77</v>
      </c>
      <c r="AX180" s="66">
        <v>5.9</v>
      </c>
      <c r="AY180" s="36">
        <v>-1.7794419034048481</v>
      </c>
      <c r="AZ180" s="36">
        <v>-1.8579282851567722</v>
      </c>
      <c r="BA180" s="36">
        <v>-1.939242377107707</v>
      </c>
      <c r="BB180" s="45">
        <v>-2.0234771386328552</v>
      </c>
      <c r="BC180" s="42"/>
      <c r="BD180" s="36">
        <v>-7.3005515285566078</v>
      </c>
      <c r="BE180" s="36">
        <v>-7.5027107659119299</v>
      </c>
      <c r="BF180" s="36">
        <v>-2.0656855046766234</v>
      </c>
      <c r="BG180" s="36">
        <v>-2.1539782005833867</v>
      </c>
      <c r="BI180" s="46">
        <v>5.5211096251517597</v>
      </c>
      <c r="BJ180" s="46">
        <v>5.6447824807551576</v>
      </c>
      <c r="BK180" s="46">
        <v>0.1264431275689164</v>
      </c>
      <c r="BL180" s="46">
        <v>0.13050106195053157</v>
      </c>
      <c r="BM180" s="46">
        <v>0.13267228573822276</v>
      </c>
      <c r="BN180" s="16"/>
    </row>
    <row r="181" spans="1:66" x14ac:dyDescent="0.2">
      <c r="A181" s="1">
        <v>30</v>
      </c>
      <c r="B181" s="1" t="s">
        <v>93</v>
      </c>
      <c r="C181" s="1" t="s">
        <v>134</v>
      </c>
      <c r="D181" s="48" t="s">
        <v>92</v>
      </c>
      <c r="E181" s="37" t="s">
        <v>31</v>
      </c>
      <c r="F181" s="38"/>
      <c r="G181" s="39">
        <v>0.68449694969403085</v>
      </c>
      <c r="H181" s="39">
        <v>0.69982968136717716</v>
      </c>
      <c r="I181" s="39">
        <v>0.60140088961148452</v>
      </c>
      <c r="J181" s="40">
        <v>-0.14064678074728634</v>
      </c>
      <c r="K181" s="39"/>
      <c r="L181" s="41">
        <v>0.60140088961148452</v>
      </c>
      <c r="M181" s="42">
        <v>0.61805425404745973</v>
      </c>
      <c r="N181" s="42">
        <v>0.63516876603380956</v>
      </c>
      <c r="O181" s="43">
        <v>0.65275719518618924</v>
      </c>
      <c r="P181" s="41">
        <v>0.72695806961942022</v>
      </c>
      <c r="Q181" s="42">
        <v>0.74708823216518272</v>
      </c>
      <c r="R181" s="42">
        <v>0.76777581811822759</v>
      </c>
      <c r="S181" s="43">
        <v>0.78903626306454622</v>
      </c>
      <c r="T181" s="41">
        <v>0.87719606289868546</v>
      </c>
      <c r="U181" s="42">
        <v>0.90148645882193013</v>
      </c>
      <c r="V181" s="42">
        <v>0.92644947898400021</v>
      </c>
      <c r="W181" s="43">
        <v>0.9521037489918267</v>
      </c>
      <c r="X181" s="42">
        <v>0.68</v>
      </c>
      <c r="Y181" s="41">
        <v>0.60140088961148452</v>
      </c>
      <c r="Z181" s="42">
        <v>0.61805425404745973</v>
      </c>
      <c r="AA181" s="42">
        <v>0.63516876603380956</v>
      </c>
      <c r="AB181" s="43">
        <v>0.65275719518618447</v>
      </c>
      <c r="AC181" s="41">
        <v>0.67083266472308922</v>
      </c>
      <c r="AD181" s="42">
        <v>0.68940866125745981</v>
      </c>
      <c r="AE181" s="42">
        <v>0.7084990448594134</v>
      </c>
      <c r="AF181" s="43">
        <v>0.78903626306454622</v>
      </c>
      <c r="AG181" s="41">
        <v>0.81088543001622981</v>
      </c>
      <c r="AH181" s="42">
        <v>0.83333962124732197</v>
      </c>
      <c r="AI181" s="42">
        <v>0.85641559045737037</v>
      </c>
      <c r="AJ181" s="43">
        <v>0.9521037489918267</v>
      </c>
      <c r="AK181" s="42"/>
      <c r="AL181" s="42"/>
      <c r="AM181" s="42"/>
      <c r="AN181" s="42"/>
      <c r="AO181" s="41">
        <v>0.640485046551868</v>
      </c>
      <c r="AP181" s="42">
        <v>0.65483191159462983</v>
      </c>
      <c r="AQ181" s="42">
        <v>0.66950014641434941</v>
      </c>
      <c r="AR181" s="43">
        <v>0.68449694969403085</v>
      </c>
      <c r="AS181" s="42">
        <v>0.69982968136717716</v>
      </c>
      <c r="AT181" s="41"/>
      <c r="AU181" s="42"/>
      <c r="AV181" s="42">
        <v>0.65483191159462983</v>
      </c>
      <c r="AW181" s="42">
        <v>0.67</v>
      </c>
      <c r="AX181" s="66">
        <v>0.68</v>
      </c>
      <c r="AY181" s="36">
        <v>3.9084156940383474E-2</v>
      </c>
      <c r="AZ181" s="36">
        <v>3.6777657547170106E-2</v>
      </c>
      <c r="BA181" s="36">
        <v>3.4331380380539844E-2</v>
      </c>
      <c r="BB181" s="45">
        <v>3.1739754507841611E-2</v>
      </c>
      <c r="BC181" s="42"/>
      <c r="BD181" s="36">
        <v>-0.60140088961148452</v>
      </c>
      <c r="BE181" s="36">
        <v>-0.61805425404745973</v>
      </c>
      <c r="BF181" s="36">
        <v>1.9663145560820272E-2</v>
      </c>
      <c r="BG181" s="36">
        <v>1.7242804813815571E-2</v>
      </c>
      <c r="BI181" s="46">
        <v>0.63848118157910339</v>
      </c>
      <c r="BJ181" s="46">
        <v>0.65483191159462983</v>
      </c>
      <c r="BK181" s="46">
        <v>1.4668234819719572E-2</v>
      </c>
      <c r="BL181" s="46">
        <v>1.4496949694030814E-2</v>
      </c>
      <c r="BM181" s="46">
        <v>1.982968136717711E-2</v>
      </c>
    </row>
    <row r="182" spans="1:66" x14ac:dyDescent="0.2">
      <c r="A182" s="1">
        <v>30</v>
      </c>
      <c r="B182" s="1" t="s">
        <v>93</v>
      </c>
      <c r="C182" s="1" t="s">
        <v>134</v>
      </c>
      <c r="D182" s="48" t="s">
        <v>92</v>
      </c>
      <c r="E182" s="37" t="s">
        <v>82</v>
      </c>
      <c r="F182" s="38"/>
      <c r="G182" s="39">
        <v>50.821412761856394</v>
      </c>
      <c r="H182" s="39">
        <v>51.959812407721977</v>
      </c>
      <c r="I182" s="39">
        <v>63.051419527864269</v>
      </c>
      <c r="J182" s="40">
        <v>0.21346511094204643</v>
      </c>
      <c r="K182" s="39"/>
      <c r="L182" s="41">
        <v>63.051419527864269</v>
      </c>
      <c r="M182" s="42">
        <v>64.90702172626689</v>
      </c>
      <c r="N182" s="42">
        <v>66.814007319992044</v>
      </c>
      <c r="O182" s="43">
        <v>68.773799164281527</v>
      </c>
      <c r="P182" s="41">
        <v>78.124985237515872</v>
      </c>
      <c r="Q182" s="42">
        <v>80.429864331456201</v>
      </c>
      <c r="R182" s="42">
        <v>82.798567726616042</v>
      </c>
      <c r="S182" s="43">
        <v>85.232862778791613</v>
      </c>
      <c r="T182" s="41">
        <v>97.42292890537442</v>
      </c>
      <c r="U182" s="42">
        <v>100.2917621997572</v>
      </c>
      <c r="V182" s="42">
        <v>103.24003622524411</v>
      </c>
      <c r="W182" s="43">
        <v>106.26995077147465</v>
      </c>
      <c r="X182" s="42">
        <v>50.82</v>
      </c>
      <c r="Y182" s="41">
        <v>53.530079388565468</v>
      </c>
      <c r="Z182" s="42">
        <v>57.622713383861139</v>
      </c>
      <c r="AA182" s="42">
        <v>61.900958986655688</v>
      </c>
      <c r="AB182" s="43">
        <v>66.371957535479112</v>
      </c>
      <c r="AC182" s="41">
        <v>70.204269309878029</v>
      </c>
      <c r="AD182" s="42">
        <v>75.059990895623002</v>
      </c>
      <c r="AE182" s="42">
        <v>80.130799751357841</v>
      </c>
      <c r="AF182" s="43">
        <v>85.232862778791613</v>
      </c>
      <c r="AG182" s="41">
        <v>89.414791702134224</v>
      </c>
      <c r="AH182" s="42">
        <v>95.138626765841437</v>
      </c>
      <c r="AI182" s="42">
        <v>101.11089646440676</v>
      </c>
      <c r="AJ182" s="43">
        <v>106.26995077147465</v>
      </c>
      <c r="AK182" s="42"/>
      <c r="AL182" s="42"/>
      <c r="AM182" s="42"/>
      <c r="AN182" s="42"/>
      <c r="AO182" s="41">
        <v>47.220002386542085</v>
      </c>
      <c r="AP182" s="42">
        <v>48.393979082149649</v>
      </c>
      <c r="AQ182" s="42">
        <v>49.594252855738823</v>
      </c>
      <c r="AR182" s="43">
        <v>50.821412761856394</v>
      </c>
      <c r="AS182" s="42">
        <v>51.959812407721977</v>
      </c>
      <c r="AT182" s="41"/>
      <c r="AU182" s="42"/>
      <c r="AV182" s="42">
        <v>48.4</v>
      </c>
      <c r="AW182" s="42">
        <v>49.6</v>
      </c>
      <c r="AX182" s="66">
        <v>50.82</v>
      </c>
      <c r="AY182" s="36">
        <v>-15.831417141322184</v>
      </c>
      <c r="AZ182" s="36">
        <v>-16.513042644117242</v>
      </c>
      <c r="BA182" s="36">
        <v>-17.219754464253221</v>
      </c>
      <c r="BB182" s="45">
        <v>-17.952386402425134</v>
      </c>
      <c r="BC182" s="42"/>
      <c r="BD182" s="36">
        <v>-53.530079388565468</v>
      </c>
      <c r="BE182" s="36">
        <v>-57.622713383861139</v>
      </c>
      <c r="BF182" s="36">
        <v>-13.500958986655689</v>
      </c>
      <c r="BG182" s="36">
        <v>-16.77195753547911</v>
      </c>
      <c r="BI182" s="46">
        <v>46.67</v>
      </c>
      <c r="BJ182" s="46">
        <v>48.4</v>
      </c>
      <c r="BK182" s="46">
        <v>1.1999999999999957</v>
      </c>
      <c r="BL182" s="46">
        <v>1.2199999999999989</v>
      </c>
      <c r="BM182" s="46">
        <v>1.1400000000000006</v>
      </c>
    </row>
    <row r="183" spans="1:66" x14ac:dyDescent="0.2">
      <c r="A183" s="1">
        <v>30</v>
      </c>
      <c r="B183" s="1" t="s">
        <v>93</v>
      </c>
      <c r="C183" s="1" t="s">
        <v>134</v>
      </c>
      <c r="D183" s="48" t="s">
        <v>92</v>
      </c>
      <c r="E183" s="37" t="s">
        <v>83</v>
      </c>
      <c r="F183" s="38"/>
      <c r="G183" s="39">
        <v>6.3070506509380158</v>
      </c>
      <c r="H183" s="39">
        <v>6.4483285855190271</v>
      </c>
      <c r="I183" s="39">
        <v>7.5035940702235306</v>
      </c>
      <c r="J183" s="40">
        <v>0.16364945903568048</v>
      </c>
      <c r="K183" s="39"/>
      <c r="L183" s="41">
        <v>7.5035940702235306</v>
      </c>
      <c r="M183" s="42">
        <v>7.7113757492825385</v>
      </c>
      <c r="N183" s="42">
        <v>7.9249111012812801</v>
      </c>
      <c r="O183" s="43">
        <v>8.1443594509130897</v>
      </c>
      <c r="P183" s="41">
        <v>9.0717005882613861</v>
      </c>
      <c r="Q183" s="42">
        <v>9.3229046329510528</v>
      </c>
      <c r="R183" s="42">
        <v>9.5810647573144792</v>
      </c>
      <c r="S183" s="43">
        <v>9.8463735818346994</v>
      </c>
      <c r="T183" s="41">
        <v>10.947598119715241</v>
      </c>
      <c r="U183" s="42">
        <v>11.250747556863551</v>
      </c>
      <c r="V183" s="42">
        <v>11.562291491164427</v>
      </c>
      <c r="W183" s="43">
        <v>11.88246237425329</v>
      </c>
      <c r="X183" s="42">
        <v>6.31</v>
      </c>
      <c r="Y183" s="41">
        <v>6.5821588796177704</v>
      </c>
      <c r="Z183" s="42">
        <v>6.7644251390983339</v>
      </c>
      <c r="AA183" s="42">
        <v>6.9517385252059816</v>
      </c>
      <c r="AB183" s="43">
        <v>7.1442387976925321</v>
      </c>
      <c r="AC183" s="41">
        <v>7.3420695863906795</v>
      </c>
      <c r="AD183" s="42">
        <v>7.5453784983802219</v>
      </c>
      <c r="AE183" s="42">
        <v>7.7543172281218311</v>
      </c>
      <c r="AF183" s="43">
        <v>8.1001451951050445</v>
      </c>
      <c r="AG183" s="41">
        <v>8.3244459439874472</v>
      </c>
      <c r="AH183" s="42">
        <v>8.5549577946140012</v>
      </c>
      <c r="AI183" s="42">
        <v>8.7918527383180791</v>
      </c>
      <c r="AJ183" s="43">
        <v>10.034354172400624</v>
      </c>
      <c r="AK183" s="42"/>
      <c r="AL183" s="42"/>
      <c r="AM183" s="42"/>
      <c r="AN183" s="42"/>
      <c r="AO183" s="41">
        <v>5.9015188184208967</v>
      </c>
      <c r="AP183" s="42">
        <v>6.033712839953524</v>
      </c>
      <c r="AQ183" s="42">
        <v>6.1688680075684825</v>
      </c>
      <c r="AR183" s="43">
        <v>6.3070506509380158</v>
      </c>
      <c r="AS183" s="42">
        <v>6.4483285855190271</v>
      </c>
      <c r="AT183" s="41"/>
      <c r="AU183" s="42"/>
      <c r="AV183" s="42">
        <v>6.04</v>
      </c>
      <c r="AW183" s="42">
        <v>6.17</v>
      </c>
      <c r="AX183" s="66">
        <v>6.31</v>
      </c>
      <c r="AY183" s="36">
        <v>-1.602075251802634</v>
      </c>
      <c r="AZ183" s="36">
        <v>-1.6776629093290145</v>
      </c>
      <c r="BA183" s="36">
        <v>-1.7560430937127975</v>
      </c>
      <c r="BB183" s="45">
        <v>-1.8373087999750739</v>
      </c>
      <c r="BC183" s="42"/>
      <c r="BD183" s="36">
        <v>-6.5821588796177704</v>
      </c>
      <c r="BE183" s="36">
        <v>-6.7644251390983339</v>
      </c>
      <c r="BF183" s="36">
        <v>-0.91173852520598153</v>
      </c>
      <c r="BG183" s="36">
        <v>-0.97423879769253219</v>
      </c>
      <c r="BI183" s="46">
        <v>5.9015188184208967</v>
      </c>
      <c r="BJ183" s="46">
        <v>6.04</v>
      </c>
      <c r="BK183" s="46">
        <v>0.12999999999999989</v>
      </c>
      <c r="BL183" s="46">
        <v>0.14000000000000057</v>
      </c>
      <c r="BM183" s="46">
        <v>0.14000000000000057</v>
      </c>
    </row>
    <row r="184" spans="1:66" x14ac:dyDescent="0.2">
      <c r="A184" s="1">
        <v>30</v>
      </c>
      <c r="B184" s="1" t="s">
        <v>93</v>
      </c>
      <c r="C184" s="1" t="s">
        <v>134</v>
      </c>
      <c r="D184" s="48" t="s">
        <v>92</v>
      </c>
      <c r="E184" s="67" t="s">
        <v>84</v>
      </c>
      <c r="F184" s="68"/>
      <c r="G184" s="39">
        <v>56.721913823806922</v>
      </c>
      <c r="H184" s="39">
        <v>57.992484693460199</v>
      </c>
      <c r="I184" s="39">
        <v>70.351971056420879</v>
      </c>
      <c r="J184" s="40">
        <v>0.21312220761519565</v>
      </c>
      <c r="K184" s="39"/>
      <c r="L184" s="41">
        <v>70.351971056420879</v>
      </c>
      <c r="M184" s="42">
        <v>72.409732492178819</v>
      </c>
      <c r="N184" s="42">
        <v>74.52447530542382</v>
      </c>
      <c r="O184" s="43">
        <v>76.697777364864919</v>
      </c>
      <c r="P184" s="41">
        <v>87.107220189831352</v>
      </c>
      <c r="Q184" s="42">
        <v>89.660825939641938</v>
      </c>
      <c r="R184" s="42">
        <v>92.285143469085696</v>
      </c>
      <c r="S184" s="43">
        <v>94.982130854807522</v>
      </c>
      <c r="T184" s="41">
        <v>108.78075518872816</v>
      </c>
      <c r="U184" s="42">
        <v>111.96409752951323</v>
      </c>
      <c r="V184" s="42">
        <v>115.23558965697353</v>
      </c>
      <c r="W184" s="43">
        <v>118.59767252280676</v>
      </c>
      <c r="X184" s="42">
        <v>56.72</v>
      </c>
      <c r="Y184" s="41">
        <v>60.830630917122079</v>
      </c>
      <c r="Z184" s="42">
        <v>65.125424149773067</v>
      </c>
      <c r="AA184" s="42">
        <v>69.611426972087472</v>
      </c>
      <c r="AB184" s="43">
        <v>74.295935736062503</v>
      </c>
      <c r="AC184" s="41">
        <v>79.186504262193509</v>
      </c>
      <c r="AD184" s="42">
        <v>84.290952503808754</v>
      </c>
      <c r="AE184" s="42">
        <v>89.617375493827495</v>
      </c>
      <c r="AF184" s="43">
        <v>94.982130854807522</v>
      </c>
      <c r="AG184" s="41">
        <v>100.77261798548797</v>
      </c>
      <c r="AH184" s="42">
        <v>106.81096209559746</v>
      </c>
      <c r="AI184" s="42">
        <v>113.10644989613618</v>
      </c>
      <c r="AJ184" s="43">
        <v>118.59767252280676</v>
      </c>
      <c r="AK184" s="42"/>
      <c r="AL184" s="42"/>
      <c r="AM184" s="42"/>
      <c r="AN184" s="42"/>
      <c r="AO184" s="41">
        <v>52.741112011693843</v>
      </c>
      <c r="AP184" s="42">
        <v>54.03876156290481</v>
      </c>
      <c r="AQ184" s="42">
        <v>55.365478464062896</v>
      </c>
      <c r="AR184" s="43">
        <v>56.721913823806922</v>
      </c>
      <c r="AS184" s="42">
        <v>57.992484693460199</v>
      </c>
      <c r="AT184" s="41"/>
      <c r="AU184" s="42"/>
      <c r="AV184" s="42">
        <v>54.03876156290481</v>
      </c>
      <c r="AW184" s="42">
        <v>55.370000000000005</v>
      </c>
      <c r="AX184" s="66">
        <v>56.72</v>
      </c>
      <c r="AY184" s="36">
        <v>-17.610859044727036</v>
      </c>
      <c r="AZ184" s="36">
        <v>-18.370970929274009</v>
      </c>
      <c r="BA184" s="36">
        <v>-19.158996841360924</v>
      </c>
      <c r="BB184" s="45">
        <v>-19.975863541057997</v>
      </c>
      <c r="BC184" s="42"/>
      <c r="BD184" s="36">
        <v>-60.830630917122079</v>
      </c>
      <c r="BE184" s="36">
        <v>-65.125424149773067</v>
      </c>
      <c r="BF184" s="36">
        <v>-15.572665409182662</v>
      </c>
      <c r="BG184" s="36">
        <v>-18.925935736062499</v>
      </c>
      <c r="BI184" s="46">
        <v>52.191328000000006</v>
      </c>
      <c r="BJ184" s="46">
        <v>54.03876156290481</v>
      </c>
      <c r="BK184" s="46">
        <v>1.3267169011580862</v>
      </c>
      <c r="BL184" s="46">
        <v>1.3519138238069175</v>
      </c>
      <c r="BM184" s="46">
        <v>1.2724846934601999</v>
      </c>
    </row>
    <row r="185" spans="1:66" x14ac:dyDescent="0.2">
      <c r="A185" s="1">
        <v>30</v>
      </c>
      <c r="B185" s="1" t="s">
        <v>93</v>
      </c>
      <c r="C185" s="1" t="s">
        <v>134</v>
      </c>
      <c r="D185" s="48" t="s">
        <v>92</v>
      </c>
      <c r="E185" s="67" t="s">
        <v>85</v>
      </c>
      <c r="F185" s="68"/>
      <c r="G185" s="39">
        <v>6.9915476006320469</v>
      </c>
      <c r="H185" s="39">
        <v>7.1481582668862043</v>
      </c>
      <c r="I185" s="39">
        <v>8.1049949598350146</v>
      </c>
      <c r="J185" s="40">
        <v>0.13385779346567492</v>
      </c>
      <c r="K185" s="39"/>
      <c r="L185" s="41">
        <v>8.1049949598350146</v>
      </c>
      <c r="M185" s="42">
        <v>8.3294300033299979</v>
      </c>
      <c r="N185" s="42">
        <v>8.5600798673150891</v>
      </c>
      <c r="O185" s="43">
        <v>8.7971166460992798</v>
      </c>
      <c r="P185" s="41">
        <v>9.7986586578808073</v>
      </c>
      <c r="Q185" s="42">
        <v>10.069992865116236</v>
      </c>
      <c r="R185" s="42">
        <v>10.348840575432707</v>
      </c>
      <c r="S185" s="43">
        <v>10.635409844899245</v>
      </c>
      <c r="T185" s="41">
        <v>11.824794182613926</v>
      </c>
      <c r="U185" s="42">
        <v>12.152234015685481</v>
      </c>
      <c r="V185" s="42">
        <v>12.488740970148427</v>
      </c>
      <c r="W185" s="43">
        <v>12.834566123245116</v>
      </c>
      <c r="X185" s="42">
        <v>6.9899999999999993</v>
      </c>
      <c r="Y185" s="41">
        <v>7.1835597692292552</v>
      </c>
      <c r="Z185" s="42">
        <v>7.3824793931457933</v>
      </c>
      <c r="AA185" s="42">
        <v>7.5869072912397915</v>
      </c>
      <c r="AB185" s="43">
        <v>7.7969959928787169</v>
      </c>
      <c r="AC185" s="41">
        <v>8.0129022511137684</v>
      </c>
      <c r="AD185" s="42">
        <v>8.2347871596376816</v>
      </c>
      <c r="AE185" s="42">
        <v>8.4628162729812448</v>
      </c>
      <c r="AF185" s="43">
        <v>8.88918145816959</v>
      </c>
      <c r="AG185" s="41">
        <v>9.1353313740036768</v>
      </c>
      <c r="AH185" s="42">
        <v>9.3882974158613237</v>
      </c>
      <c r="AI185" s="42">
        <v>9.6482683287754494</v>
      </c>
      <c r="AJ185" s="43">
        <v>10.98645792139245</v>
      </c>
      <c r="AK185" s="42"/>
      <c r="AL185" s="42">
        <v>0.62647766357324808</v>
      </c>
      <c r="AM185" s="42"/>
      <c r="AN185" s="42"/>
      <c r="AO185" s="41">
        <v>6.5420038649727648</v>
      </c>
      <c r="AP185" s="42">
        <v>6.6885447515481538</v>
      </c>
      <c r="AQ185" s="42">
        <v>6.8383681539828318</v>
      </c>
      <c r="AR185" s="43">
        <v>6.9915476006320469</v>
      </c>
      <c r="AS185" s="42">
        <v>7.1481582668862043</v>
      </c>
      <c r="AT185" s="41"/>
      <c r="AU185" s="42"/>
      <c r="AV185" s="42">
        <v>6.6885447515481538</v>
      </c>
      <c r="AW185" s="42">
        <v>6.84</v>
      </c>
      <c r="AX185" s="66">
        <v>6.9899999999999993</v>
      </c>
      <c r="AY185" s="36">
        <v>-1.5629910948622499</v>
      </c>
      <c r="AZ185" s="36">
        <v>-1.6408852517818442</v>
      </c>
      <c r="BA185" s="36">
        <v>-1.7217117133322573</v>
      </c>
      <c r="BB185" s="45">
        <v>-1.8055690454672328</v>
      </c>
      <c r="BC185" s="42"/>
      <c r="BD185" s="36">
        <v>-7.1835597692292552</v>
      </c>
      <c r="BE185" s="36">
        <v>-7.3824793931457933</v>
      </c>
      <c r="BF185" s="36">
        <v>-0.89836253969163771</v>
      </c>
      <c r="BG185" s="36">
        <v>-0.95699599287871706</v>
      </c>
      <c r="BI185" s="46">
        <v>6.54</v>
      </c>
      <c r="BJ185" s="46">
        <v>6.6885447515481538</v>
      </c>
      <c r="BK185" s="46">
        <v>0.14982340243467807</v>
      </c>
      <c r="BL185" s="46">
        <v>0.15154760063204709</v>
      </c>
      <c r="BM185" s="46">
        <v>0.15815826688620493</v>
      </c>
    </row>
    <row r="186" spans="1:66" x14ac:dyDescent="0.2">
      <c r="A186" s="1" t="s">
        <v>94</v>
      </c>
      <c r="C186" s="1" t="e">
        <v>#N/A</v>
      </c>
      <c r="D186" s="48" t="s">
        <v>94</v>
      </c>
      <c r="E186" s="28" t="s">
        <v>95</v>
      </c>
      <c r="F186" s="17"/>
      <c r="G186" s="39">
        <v>0</v>
      </c>
      <c r="H186" s="39">
        <v>0</v>
      </c>
      <c r="I186" s="39">
        <v>0</v>
      </c>
      <c r="J186" s="40" t="s">
        <v>103</v>
      </c>
      <c r="K186" s="39"/>
      <c r="L186" s="41"/>
      <c r="M186" s="42"/>
      <c r="N186" s="42"/>
      <c r="O186" s="73"/>
      <c r="P186" s="41"/>
      <c r="Q186" s="42"/>
      <c r="R186" s="42"/>
      <c r="S186" s="73"/>
      <c r="T186" s="41"/>
      <c r="U186" s="42"/>
      <c r="V186" s="42"/>
      <c r="W186" s="73"/>
      <c r="X186" s="42"/>
      <c r="Y186" s="41"/>
      <c r="Z186" s="42"/>
      <c r="AA186" s="42"/>
      <c r="AB186" s="73"/>
      <c r="AC186" s="41"/>
      <c r="AD186" s="42"/>
      <c r="AE186" s="42"/>
      <c r="AF186" s="73"/>
      <c r="AG186" s="41"/>
      <c r="AH186" s="42"/>
      <c r="AI186" s="42"/>
      <c r="AJ186" s="73"/>
      <c r="AO186" s="41"/>
      <c r="AP186" s="42"/>
      <c r="AQ186" s="42"/>
      <c r="AR186" s="73"/>
      <c r="AS186" s="42" t="s">
        <v>103</v>
      </c>
      <c r="AT186" s="65"/>
      <c r="AU186" s="63"/>
      <c r="AV186" s="63"/>
      <c r="AW186" s="63"/>
      <c r="AX186" s="63"/>
      <c r="AY186" s="36">
        <v>0</v>
      </c>
      <c r="AZ186" s="36">
        <v>0</v>
      </c>
      <c r="BA186" s="36">
        <v>0</v>
      </c>
      <c r="BB186" s="45">
        <v>0</v>
      </c>
      <c r="BC186" s="63"/>
      <c r="BD186" s="36">
        <v>0</v>
      </c>
      <c r="BE186" s="36">
        <v>0</v>
      </c>
      <c r="BF186" s="36">
        <v>0</v>
      </c>
      <c r="BG186" s="36">
        <v>0</v>
      </c>
      <c r="BI186" s="46">
        <v>0</v>
      </c>
      <c r="BJ186" s="46">
        <v>0</v>
      </c>
      <c r="BK186" s="46">
        <v>0</v>
      </c>
      <c r="BL186" s="46">
        <v>0</v>
      </c>
      <c r="BM186" s="46">
        <v>0</v>
      </c>
    </row>
    <row r="187" spans="1:66" x14ac:dyDescent="0.2">
      <c r="A187" s="1">
        <v>30</v>
      </c>
      <c r="B187" s="1" t="s">
        <v>95</v>
      </c>
      <c r="C187" s="1" t="s">
        <v>134</v>
      </c>
      <c r="D187" s="48" t="s">
        <v>94</v>
      </c>
      <c r="E187" s="37" t="s">
        <v>29</v>
      </c>
      <c r="F187" s="38" t="s">
        <v>30</v>
      </c>
      <c r="G187" s="39">
        <v>5.9005010619505311</v>
      </c>
      <c r="H187" s="39">
        <v>6.0326722857382231</v>
      </c>
      <c r="I187" s="39">
        <v>7.3005515285566078</v>
      </c>
      <c r="J187" s="40">
        <v>0.21016875818296391</v>
      </c>
      <c r="K187" s="39"/>
      <c r="L187" s="41">
        <v>7.3005515285566078</v>
      </c>
      <c r="M187" s="42">
        <v>7.5027107659119299</v>
      </c>
      <c r="N187" s="42">
        <v>7.710467985431781</v>
      </c>
      <c r="O187" s="43">
        <v>7.9239782005833863</v>
      </c>
      <c r="P187" s="41">
        <v>8.9822349523154834</v>
      </c>
      <c r="Q187" s="42">
        <v>9.2309616081857442</v>
      </c>
      <c r="R187" s="42">
        <v>9.486575742469654</v>
      </c>
      <c r="S187" s="43">
        <v>9.7492680760159036</v>
      </c>
      <c r="T187" s="41">
        <v>11.35782628335375</v>
      </c>
      <c r="U187" s="42">
        <v>11.672335329756027</v>
      </c>
      <c r="V187" s="42">
        <v>11.995553431729423</v>
      </c>
      <c r="W187" s="43">
        <v>12.327721751332104</v>
      </c>
      <c r="X187" s="42">
        <v>5.9</v>
      </c>
      <c r="Y187" s="41">
        <v>7.3005515285566078</v>
      </c>
      <c r="Z187" s="42">
        <v>7.5027107659119299</v>
      </c>
      <c r="AA187" s="42">
        <v>7.710467985431781</v>
      </c>
      <c r="AB187" s="43">
        <v>7.9239782005833863</v>
      </c>
      <c r="AC187" s="41">
        <v>8.9822349523154834</v>
      </c>
      <c r="AD187" s="42">
        <v>9.2309616081857442</v>
      </c>
      <c r="AE187" s="42">
        <v>9.486575742469654</v>
      </c>
      <c r="AF187" s="43">
        <v>9.7492680760159036</v>
      </c>
      <c r="AG187" s="41">
        <v>11.35782628335375</v>
      </c>
      <c r="AH187" s="42">
        <v>11.672335329756027</v>
      </c>
      <c r="AI187" s="42">
        <v>11.995553431729423</v>
      </c>
      <c r="AJ187" s="43">
        <v>12.327721751332104</v>
      </c>
      <c r="AK187" s="42"/>
      <c r="AL187" s="42"/>
      <c r="AM187" s="42" t="s">
        <v>81</v>
      </c>
      <c r="AN187" s="42"/>
      <c r="AO187" s="41">
        <v>5.5211096251517597</v>
      </c>
      <c r="AP187" s="42">
        <v>5.6447824807551576</v>
      </c>
      <c r="AQ187" s="42">
        <v>5.7712256083240741</v>
      </c>
      <c r="AR187" s="43">
        <v>5.9005010619505311</v>
      </c>
      <c r="AS187" s="42">
        <v>6.0326722857382231</v>
      </c>
      <c r="AT187" s="41"/>
      <c r="AU187" s="42"/>
      <c r="AV187" s="42">
        <v>5.6447824807551576</v>
      </c>
      <c r="AW187" s="42">
        <v>5.77</v>
      </c>
      <c r="AX187" s="66">
        <v>5.9</v>
      </c>
      <c r="AY187" s="36">
        <v>-1.7794419034048481</v>
      </c>
      <c r="AZ187" s="36">
        <v>-1.8579282851567722</v>
      </c>
      <c r="BA187" s="36">
        <v>-1.939242377107707</v>
      </c>
      <c r="BB187" s="45">
        <v>-2.0234771386328552</v>
      </c>
      <c r="BC187" s="42"/>
      <c r="BD187" s="36">
        <v>-7.3005515285566078</v>
      </c>
      <c r="BE187" s="36">
        <v>-7.5027107659119299</v>
      </c>
      <c r="BF187" s="36">
        <v>-2.0656855046766234</v>
      </c>
      <c r="BG187" s="36">
        <v>-2.1539782005833867</v>
      </c>
      <c r="BI187" s="46">
        <v>5.5211096251517597</v>
      </c>
      <c r="BJ187" s="46">
        <v>5.6447824807551576</v>
      </c>
      <c r="BK187" s="46">
        <v>0.1264431275689164</v>
      </c>
      <c r="BL187" s="46">
        <v>0.13050106195053157</v>
      </c>
      <c r="BM187" s="46">
        <v>0.13267228573822276</v>
      </c>
      <c r="BN187" s="16"/>
    </row>
    <row r="188" spans="1:66" x14ac:dyDescent="0.2">
      <c r="A188" s="1">
        <v>30</v>
      </c>
      <c r="B188" s="1" t="s">
        <v>95</v>
      </c>
      <c r="C188" s="1" t="s">
        <v>134</v>
      </c>
      <c r="D188" s="48" t="s">
        <v>94</v>
      </c>
      <c r="E188" s="37" t="s">
        <v>31</v>
      </c>
      <c r="F188" s="38"/>
      <c r="G188" s="39">
        <v>0.68449694969403085</v>
      </c>
      <c r="H188" s="39">
        <v>0.69982968136717716</v>
      </c>
      <c r="I188" s="39">
        <v>0.60140088961148452</v>
      </c>
      <c r="J188" s="40">
        <v>-0.14064678074728634</v>
      </c>
      <c r="K188" s="39"/>
      <c r="L188" s="41">
        <v>0.60140088961148452</v>
      </c>
      <c r="M188" s="42">
        <v>0.61805425404745973</v>
      </c>
      <c r="N188" s="42">
        <v>0.63516876603380956</v>
      </c>
      <c r="O188" s="43">
        <v>0.65275719518618924</v>
      </c>
      <c r="P188" s="41">
        <v>0.72695806961942022</v>
      </c>
      <c r="Q188" s="42">
        <v>0.74708823216518272</v>
      </c>
      <c r="R188" s="42">
        <v>0.76777581811822759</v>
      </c>
      <c r="S188" s="43">
        <v>0.78903626306454622</v>
      </c>
      <c r="T188" s="41">
        <v>0.87719606289868546</v>
      </c>
      <c r="U188" s="42">
        <v>0.90148645882193013</v>
      </c>
      <c r="V188" s="42">
        <v>0.92644947898400021</v>
      </c>
      <c r="W188" s="43">
        <v>0.9521037489918267</v>
      </c>
      <c r="X188" s="42">
        <v>0.68</v>
      </c>
      <c r="Y188" s="41">
        <v>0.60140088961148452</v>
      </c>
      <c r="Z188" s="42">
        <v>0.61805425404745673</v>
      </c>
      <c r="AA188" s="42">
        <v>0.63516876603380867</v>
      </c>
      <c r="AB188" s="43">
        <v>0.65275719518618924</v>
      </c>
      <c r="AC188" s="41">
        <v>0.67083266472310121</v>
      </c>
      <c r="AD188" s="42">
        <v>0.68940866125747213</v>
      </c>
      <c r="AE188" s="42">
        <v>0.70849904485942605</v>
      </c>
      <c r="AF188" s="43">
        <v>0.78903626306454622</v>
      </c>
      <c r="AG188" s="41">
        <v>0.81088543001622981</v>
      </c>
      <c r="AH188" s="42">
        <v>0.83333962124732197</v>
      </c>
      <c r="AI188" s="42">
        <v>0.85641559045737037</v>
      </c>
      <c r="AJ188" s="43">
        <v>0.9521037489918267</v>
      </c>
      <c r="AK188" s="42"/>
      <c r="AL188" s="42"/>
      <c r="AM188" s="42"/>
      <c r="AN188" s="42"/>
      <c r="AO188" s="41">
        <v>0.640485046551868</v>
      </c>
      <c r="AP188" s="42">
        <v>0.65483191159462983</v>
      </c>
      <c r="AQ188" s="42">
        <v>0.66950014641434941</v>
      </c>
      <c r="AR188" s="43">
        <v>0.68449694969403085</v>
      </c>
      <c r="AS188" s="42">
        <v>0.69982968136717716</v>
      </c>
      <c r="AT188" s="41"/>
      <c r="AU188" s="42"/>
      <c r="AV188" s="42">
        <v>0.65483191159462983</v>
      </c>
      <c r="AW188" s="42">
        <v>0.67</v>
      </c>
      <c r="AX188" s="66">
        <v>0.68</v>
      </c>
      <c r="AY188" s="36">
        <v>3.9084156940383474E-2</v>
      </c>
      <c r="AZ188" s="36">
        <v>3.6777657547170106E-2</v>
      </c>
      <c r="BA188" s="36">
        <v>3.4331380380539844E-2</v>
      </c>
      <c r="BB188" s="45">
        <v>3.1739754507841611E-2</v>
      </c>
      <c r="BC188" s="42"/>
      <c r="BD188" s="36">
        <v>-0.60140088961148452</v>
      </c>
      <c r="BE188" s="36">
        <v>-0.61805425404745673</v>
      </c>
      <c r="BF188" s="36">
        <v>1.966314556082116E-2</v>
      </c>
      <c r="BG188" s="36">
        <v>1.7242804813810797E-2</v>
      </c>
      <c r="BI188" s="46">
        <v>0.63848118157910339</v>
      </c>
      <c r="BJ188" s="46">
        <v>0.65483191159462983</v>
      </c>
      <c r="BK188" s="46">
        <v>1.4668234819719572E-2</v>
      </c>
      <c r="BL188" s="46">
        <v>1.4496949694030814E-2</v>
      </c>
      <c r="BM188" s="46">
        <v>1.982968136717711E-2</v>
      </c>
    </row>
    <row r="189" spans="1:66" x14ac:dyDescent="0.2">
      <c r="A189" s="1">
        <v>30</v>
      </c>
      <c r="B189" s="1" t="s">
        <v>95</v>
      </c>
      <c r="C189" s="1" t="s">
        <v>134</v>
      </c>
      <c r="D189" s="48" t="s">
        <v>94</v>
      </c>
      <c r="E189" s="37" t="s">
        <v>82</v>
      </c>
      <c r="F189" s="38"/>
      <c r="G189" s="39">
        <v>39.454968768328122</v>
      </c>
      <c r="H189" s="39">
        <v>40.338760068738672</v>
      </c>
      <c r="I189" s="39">
        <v>50.50609873176078</v>
      </c>
      <c r="J189" s="40">
        <v>0.25204886431056889</v>
      </c>
      <c r="K189" s="39"/>
      <c r="L189" s="41">
        <v>50.50609873176078</v>
      </c>
      <c r="M189" s="42">
        <v>52.014309027702637</v>
      </c>
      <c r="N189" s="42">
        <v>53.564283105737772</v>
      </c>
      <c r="O189" s="43">
        <v>55.157177444839512</v>
      </c>
      <c r="P189" s="41">
        <v>64.270812107061289</v>
      </c>
      <c r="Q189" s="42">
        <v>66.192055928613499</v>
      </c>
      <c r="R189" s="42">
        <v>68.166500824662535</v>
      </c>
      <c r="S189" s="43">
        <v>70.195619983720889</v>
      </c>
      <c r="T189" s="41">
        <v>82.022869765391249</v>
      </c>
      <c r="U189" s="42">
        <v>84.465260728836711</v>
      </c>
      <c r="V189" s="42">
        <v>86.975283828369697</v>
      </c>
      <c r="W189" s="43">
        <v>89.55481186236706</v>
      </c>
      <c r="X189" s="42">
        <v>39.46</v>
      </c>
      <c r="Y189" s="41">
        <v>41.855510149875286</v>
      </c>
      <c r="Z189" s="42">
        <v>45.62486418412778</v>
      </c>
      <c r="AA189" s="42">
        <v>49.570877895313203</v>
      </c>
      <c r="AB189" s="43">
        <v>53.700444734463055</v>
      </c>
      <c r="AC189" s="41">
        <v>57.181870229384103</v>
      </c>
      <c r="AD189" s="42">
        <v>61.676989159788356</v>
      </c>
      <c r="AE189" s="42">
        <v>66.377209928601459</v>
      </c>
      <c r="AF189" s="43">
        <v>70.195619983720889</v>
      </c>
      <c r="AG189" s="41">
        <v>73.961153306883503</v>
      </c>
      <c r="AH189" s="42">
        <v>79.257062378954515</v>
      </c>
      <c r="AI189" s="42">
        <v>84.789556406886746</v>
      </c>
      <c r="AJ189" s="43">
        <v>89.55481186236706</v>
      </c>
      <c r="AK189" s="42"/>
      <c r="AL189" s="42"/>
      <c r="AM189" s="42"/>
      <c r="AN189" s="42"/>
      <c r="AO189" s="41">
        <v>36.584399972859572</v>
      </c>
      <c r="AP189" s="42">
        <v>37.520139174400654</v>
      </c>
      <c r="AQ189" s="42">
        <v>38.476838934056246</v>
      </c>
      <c r="AR189" s="43">
        <v>39.454968768328122</v>
      </c>
      <c r="AS189" s="42">
        <v>40.338760068738672</v>
      </c>
      <c r="AT189" s="41"/>
      <c r="AU189" s="42"/>
      <c r="AV189" s="42">
        <v>37.519999999999996</v>
      </c>
      <c r="AW189" s="42">
        <v>38.479999999999997</v>
      </c>
      <c r="AX189" s="66">
        <v>39.46</v>
      </c>
      <c r="AY189" s="36">
        <v>-13.921698758901208</v>
      </c>
      <c r="AZ189" s="36">
        <v>-14.494169853301983</v>
      </c>
      <c r="BA189" s="36">
        <v>-15.087444171681526</v>
      </c>
      <c r="BB189" s="45">
        <v>-15.70220867651139</v>
      </c>
      <c r="BC189" s="42"/>
      <c r="BD189" s="36">
        <v>-41.855510149875286</v>
      </c>
      <c r="BE189" s="36">
        <v>-45.62486418412778</v>
      </c>
      <c r="BF189" s="36">
        <v>-12.050877895313207</v>
      </c>
      <c r="BG189" s="36">
        <v>-15.220444734463058</v>
      </c>
      <c r="BI189" s="46">
        <v>35.489999999999995</v>
      </c>
      <c r="BJ189" s="46">
        <v>37.519999999999996</v>
      </c>
      <c r="BK189" s="46">
        <v>0.96000000000000796</v>
      </c>
      <c r="BL189" s="46">
        <v>0.98000000000000398</v>
      </c>
      <c r="BM189" s="46">
        <v>0.87999999999999545</v>
      </c>
    </row>
    <row r="190" spans="1:66" x14ac:dyDescent="0.2">
      <c r="A190" s="1">
        <v>30</v>
      </c>
      <c r="B190" s="1" t="s">
        <v>95</v>
      </c>
      <c r="C190" s="1" t="s">
        <v>134</v>
      </c>
      <c r="D190" s="48" t="s">
        <v>94</v>
      </c>
      <c r="E190" s="37" t="s">
        <v>83</v>
      </c>
      <c r="F190" s="38"/>
      <c r="G190" s="39">
        <v>6.3070506509380158</v>
      </c>
      <c r="H190" s="39">
        <v>6.4483285855190271</v>
      </c>
      <c r="I190" s="39">
        <v>7.5035940702235306</v>
      </c>
      <c r="J190" s="40">
        <v>0.16364945903568048</v>
      </c>
      <c r="K190" s="39"/>
      <c r="L190" s="41">
        <v>7.5035940702235306</v>
      </c>
      <c r="M190" s="42">
        <v>7.7113757492825385</v>
      </c>
      <c r="N190" s="42">
        <v>7.9249111012812801</v>
      </c>
      <c r="O190" s="43">
        <v>8.1443594509130897</v>
      </c>
      <c r="P190" s="41">
        <v>9.0717005882613861</v>
      </c>
      <c r="Q190" s="42">
        <v>9.3229046329510528</v>
      </c>
      <c r="R190" s="42">
        <v>9.5810647573144792</v>
      </c>
      <c r="S190" s="43">
        <v>9.8463735818346994</v>
      </c>
      <c r="T190" s="41">
        <v>10.947598119715241</v>
      </c>
      <c r="U190" s="42">
        <v>11.250747556863551</v>
      </c>
      <c r="V190" s="42">
        <v>11.562291491164427</v>
      </c>
      <c r="W190" s="43">
        <v>11.88246237425329</v>
      </c>
      <c r="X190" s="42">
        <v>6.31</v>
      </c>
      <c r="Y190" s="41">
        <v>6.5821588796177704</v>
      </c>
      <c r="Z190" s="42">
        <v>6.7644251390983294</v>
      </c>
      <c r="AA190" s="42">
        <v>6.9517385252059753</v>
      </c>
      <c r="AB190" s="43">
        <v>7.1442387976925277</v>
      </c>
      <c r="AC190" s="41">
        <v>7.3420695863906742</v>
      </c>
      <c r="AD190" s="42">
        <v>7.5453784983802166</v>
      </c>
      <c r="AE190" s="42">
        <v>7.7543172281218258</v>
      </c>
      <c r="AF190" s="43">
        <v>9.0029481427889895</v>
      </c>
      <c r="AG190" s="41">
        <v>9.2522483666661248</v>
      </c>
      <c r="AH190" s="42">
        <v>9.5084519516022663</v>
      </c>
      <c r="AI190" s="42">
        <v>9.7717500582517083</v>
      </c>
      <c r="AJ190" s="43">
        <v>10.983231157093366</v>
      </c>
      <c r="AK190" s="42"/>
      <c r="AL190" s="42"/>
      <c r="AM190" s="42"/>
      <c r="AN190" s="42"/>
      <c r="AO190" s="41">
        <v>5.9015188184208967</v>
      </c>
      <c r="AP190" s="42">
        <v>6.033712839953524</v>
      </c>
      <c r="AQ190" s="42">
        <v>6.1688680075684825</v>
      </c>
      <c r="AR190" s="43">
        <v>6.3070506509380158</v>
      </c>
      <c r="AS190" s="42">
        <v>6.4483285855190271</v>
      </c>
      <c r="AT190" s="41"/>
      <c r="AU190" s="42"/>
      <c r="AV190" s="42">
        <v>6.04</v>
      </c>
      <c r="AW190" s="42">
        <v>6.17</v>
      </c>
      <c r="AX190" s="66">
        <v>6.31</v>
      </c>
      <c r="AY190" s="36">
        <v>-1.602075251802634</v>
      </c>
      <c r="AZ190" s="36">
        <v>-1.6776629093290145</v>
      </c>
      <c r="BA190" s="36">
        <v>-1.7560430937127975</v>
      </c>
      <c r="BB190" s="45">
        <v>-1.8373087999750739</v>
      </c>
      <c r="BC190" s="42"/>
      <c r="BD190" s="36">
        <v>-6.5821588796177704</v>
      </c>
      <c r="BE190" s="36">
        <v>-6.7644251390983294</v>
      </c>
      <c r="BF190" s="36">
        <v>-0.91173852520597531</v>
      </c>
      <c r="BG190" s="36">
        <v>-0.97423879769252775</v>
      </c>
      <c r="BI190" s="46">
        <v>5.9015188184208967</v>
      </c>
      <c r="BJ190" s="46">
        <v>6.04</v>
      </c>
      <c r="BK190" s="46">
        <v>0.12999999999999989</v>
      </c>
      <c r="BL190" s="46">
        <v>0.14000000000000057</v>
      </c>
      <c r="BM190" s="46">
        <v>0.14000000000000057</v>
      </c>
    </row>
    <row r="191" spans="1:66" x14ac:dyDescent="0.2">
      <c r="A191" s="1">
        <v>30</v>
      </c>
      <c r="B191" s="1" t="s">
        <v>95</v>
      </c>
      <c r="C191" s="1" t="s">
        <v>134</v>
      </c>
      <c r="D191" s="48" t="s">
        <v>94</v>
      </c>
      <c r="E191" s="67" t="s">
        <v>84</v>
      </c>
      <c r="F191" s="68"/>
      <c r="G191" s="39">
        <v>45.355469830278651</v>
      </c>
      <c r="H191" s="39">
        <v>46.371432354476894</v>
      </c>
      <c r="I191" s="39">
        <v>57.80665026031739</v>
      </c>
      <c r="J191" s="40">
        <v>0.2466004892500693</v>
      </c>
      <c r="K191" s="39"/>
      <c r="L191" s="41">
        <v>57.80665026031739</v>
      </c>
      <c r="M191" s="42">
        <v>59.517019793614566</v>
      </c>
      <c r="N191" s="42">
        <v>61.274751091169556</v>
      </c>
      <c r="O191" s="43">
        <v>63.081155645422896</v>
      </c>
      <c r="P191" s="41">
        <v>73.253047059376769</v>
      </c>
      <c r="Q191" s="42">
        <v>75.42301753679925</v>
      </c>
      <c r="R191" s="42">
        <v>77.653076567132189</v>
      </c>
      <c r="S191" s="43">
        <v>79.944888059736797</v>
      </c>
      <c r="T191" s="41">
        <v>93.380696048744994</v>
      </c>
      <c r="U191" s="42">
        <v>96.137596058592734</v>
      </c>
      <c r="V191" s="42">
        <v>98.970837260099117</v>
      </c>
      <c r="W191" s="43">
        <v>101.88253361369917</v>
      </c>
      <c r="X191" s="42">
        <v>45.36</v>
      </c>
      <c r="Y191" s="41">
        <v>49.156061678431897</v>
      </c>
      <c r="Z191" s="42">
        <v>53.127574950039708</v>
      </c>
      <c r="AA191" s="42">
        <v>57.281345880744986</v>
      </c>
      <c r="AB191" s="43">
        <v>61.624422935046439</v>
      </c>
      <c r="AC191" s="41">
        <v>66.164105181699583</v>
      </c>
      <c r="AD191" s="42">
        <v>70.9079507679741</v>
      </c>
      <c r="AE191" s="42">
        <v>75.863785671071113</v>
      </c>
      <c r="AF191" s="43">
        <v>79.944888059736797</v>
      </c>
      <c r="AG191" s="41">
        <v>85.318979590237248</v>
      </c>
      <c r="AH191" s="42">
        <v>90.929397708710539</v>
      </c>
      <c r="AI191" s="42">
        <v>96.785109838616165</v>
      </c>
      <c r="AJ191" s="43">
        <v>101.88253361369917</v>
      </c>
      <c r="AK191" s="42"/>
      <c r="AL191" s="42"/>
      <c r="AM191" s="42"/>
      <c r="AN191" s="42"/>
      <c r="AO191" s="41">
        <v>42.105509598011331</v>
      </c>
      <c r="AP191" s="42">
        <v>43.164921655155808</v>
      </c>
      <c r="AQ191" s="42">
        <v>44.24806454238032</v>
      </c>
      <c r="AR191" s="43">
        <v>45.355469830278651</v>
      </c>
      <c r="AS191" s="42">
        <v>46.371432354476894</v>
      </c>
      <c r="AT191" s="41"/>
      <c r="AU191" s="42"/>
      <c r="AV191" s="42">
        <v>43.164921655155808</v>
      </c>
      <c r="AW191" s="42">
        <v>44.25</v>
      </c>
      <c r="AX191" s="66">
        <v>45.36</v>
      </c>
      <c r="AY191" s="36">
        <v>-15.701140662306059</v>
      </c>
      <c r="AZ191" s="36">
        <v>-16.352098138458757</v>
      </c>
      <c r="BA191" s="36">
        <v>-17.026686548789236</v>
      </c>
      <c r="BB191" s="45">
        <v>-17.725685815144246</v>
      </c>
      <c r="BC191" s="42"/>
      <c r="BD191" s="36">
        <v>-49.156061678431897</v>
      </c>
      <c r="BE191" s="36">
        <v>-53.127574950039708</v>
      </c>
      <c r="BF191" s="36">
        <v>-14.116424225589178</v>
      </c>
      <c r="BG191" s="36">
        <v>-17.374422935046439</v>
      </c>
      <c r="BI191" s="46">
        <v>41.006272000000003</v>
      </c>
      <c r="BJ191" s="46">
        <v>43.164921655155808</v>
      </c>
      <c r="BK191" s="46">
        <v>1.0831428872245112</v>
      </c>
      <c r="BL191" s="46">
        <v>1.1054698302786505</v>
      </c>
      <c r="BM191" s="46">
        <v>1.0114323544768951</v>
      </c>
    </row>
    <row r="192" spans="1:66" x14ac:dyDescent="0.2">
      <c r="A192" s="1">
        <v>30</v>
      </c>
      <c r="B192" s="1" t="s">
        <v>95</v>
      </c>
      <c r="C192" s="1" t="s">
        <v>134</v>
      </c>
      <c r="D192" s="48" t="s">
        <v>94</v>
      </c>
      <c r="E192" s="67" t="s">
        <v>85</v>
      </c>
      <c r="F192" s="68"/>
      <c r="G192" s="39">
        <v>6.9915476006320469</v>
      </c>
      <c r="H192" s="39">
        <v>7.1481582668862043</v>
      </c>
      <c r="I192" s="39">
        <v>8.1049949598350146</v>
      </c>
      <c r="J192" s="40">
        <v>0.13385779346567492</v>
      </c>
      <c r="K192" s="39"/>
      <c r="L192" s="41">
        <v>8.1049949598350146</v>
      </c>
      <c r="M192" s="42">
        <v>8.3294300033299979</v>
      </c>
      <c r="N192" s="42">
        <v>8.5600798673150891</v>
      </c>
      <c r="O192" s="43">
        <v>8.7971166460992798</v>
      </c>
      <c r="P192" s="41">
        <v>9.7986586578808073</v>
      </c>
      <c r="Q192" s="42">
        <v>10.069992865116236</v>
      </c>
      <c r="R192" s="42">
        <v>10.348840575432707</v>
      </c>
      <c r="S192" s="43">
        <v>10.635409844899245</v>
      </c>
      <c r="T192" s="41">
        <v>11.824794182613926</v>
      </c>
      <c r="U192" s="42">
        <v>12.152234015685481</v>
      </c>
      <c r="V192" s="42">
        <v>12.488740970148427</v>
      </c>
      <c r="W192" s="43">
        <v>12.834566123245116</v>
      </c>
      <c r="X192" s="42">
        <v>6.9899999999999993</v>
      </c>
      <c r="Y192" s="41">
        <v>7.1835597692292552</v>
      </c>
      <c r="Z192" s="42">
        <v>7.3824793931457862</v>
      </c>
      <c r="AA192" s="42">
        <v>7.5869072912397844</v>
      </c>
      <c r="AB192" s="43">
        <v>7.7969959928787169</v>
      </c>
      <c r="AC192" s="41">
        <v>8.0129022511137755</v>
      </c>
      <c r="AD192" s="42">
        <v>8.2347871596376887</v>
      </c>
      <c r="AE192" s="42">
        <v>8.4628162729812519</v>
      </c>
      <c r="AF192" s="43">
        <v>9.791984405853535</v>
      </c>
      <c r="AG192" s="41">
        <v>10.063133796682354</v>
      </c>
      <c r="AH192" s="42">
        <v>10.341791572849589</v>
      </c>
      <c r="AI192" s="42">
        <v>10.628165648709079</v>
      </c>
      <c r="AJ192" s="43">
        <v>11.935334906085192</v>
      </c>
      <c r="AK192" s="42"/>
      <c r="AL192" s="42">
        <v>0.62647766357324808</v>
      </c>
      <c r="AM192" s="42"/>
      <c r="AN192" s="42"/>
      <c r="AO192" s="41">
        <v>6.5420038649727648</v>
      </c>
      <c r="AP192" s="42">
        <v>6.6885447515481538</v>
      </c>
      <c r="AQ192" s="42">
        <v>6.8383681539828318</v>
      </c>
      <c r="AR192" s="43">
        <v>6.9915476006320469</v>
      </c>
      <c r="AS192" s="42">
        <v>7.1481582668862043</v>
      </c>
      <c r="AT192" s="41"/>
      <c r="AU192" s="42"/>
      <c r="AV192" s="42">
        <v>6.6885447515481538</v>
      </c>
      <c r="AW192" s="42">
        <v>6.84</v>
      </c>
      <c r="AX192" s="66">
        <v>6.9899999999999993</v>
      </c>
      <c r="AY192" s="36">
        <v>-1.5629910948622499</v>
      </c>
      <c r="AZ192" s="36">
        <v>-1.6408852517818442</v>
      </c>
      <c r="BA192" s="36">
        <v>-1.7217117133322573</v>
      </c>
      <c r="BB192" s="45">
        <v>-1.8055690454672328</v>
      </c>
      <c r="BC192" s="42"/>
      <c r="BD192" s="36">
        <v>-7.1835597692292552</v>
      </c>
      <c r="BE192" s="36">
        <v>-7.3824793931457862</v>
      </c>
      <c r="BF192" s="36">
        <v>-0.8983625396916306</v>
      </c>
      <c r="BG192" s="36">
        <v>-0.95699599287871706</v>
      </c>
      <c r="BI192" s="46">
        <v>6.54</v>
      </c>
      <c r="BJ192" s="46">
        <v>6.6885447515481538</v>
      </c>
      <c r="BK192" s="46">
        <v>0.14982340243467807</v>
      </c>
      <c r="BL192" s="46">
        <v>0.15154760063204709</v>
      </c>
      <c r="BM192" s="46">
        <v>0.15815826688620493</v>
      </c>
    </row>
    <row r="193" spans="1:65" x14ac:dyDescent="0.2">
      <c r="A193" s="1">
        <v>30</v>
      </c>
      <c r="C193" s="1" t="s">
        <v>134</v>
      </c>
      <c r="D193" s="1">
        <v>30</v>
      </c>
      <c r="E193" s="28" t="s">
        <v>96</v>
      </c>
      <c r="F193" s="17"/>
      <c r="G193" s="39">
        <v>0</v>
      </c>
      <c r="H193" s="39">
        <v>0</v>
      </c>
      <c r="I193" s="39">
        <v>0</v>
      </c>
      <c r="J193" s="40" t="s">
        <v>103</v>
      </c>
      <c r="K193" s="39"/>
      <c r="L193" s="41"/>
      <c r="M193" s="42"/>
      <c r="N193" s="42"/>
      <c r="O193" s="73"/>
      <c r="P193" s="41"/>
      <c r="Q193" s="42"/>
      <c r="R193" s="42"/>
      <c r="S193" s="73"/>
      <c r="T193" s="41"/>
      <c r="U193" s="42"/>
      <c r="V193" s="42"/>
      <c r="W193" s="73"/>
      <c r="X193" s="42"/>
      <c r="Y193" s="41"/>
      <c r="Z193" s="42"/>
      <c r="AA193" s="42"/>
      <c r="AB193" s="73"/>
      <c r="AC193" s="41"/>
      <c r="AD193" s="42"/>
      <c r="AE193" s="42"/>
      <c r="AF193" s="73"/>
      <c r="AG193" s="41"/>
      <c r="AH193" s="42"/>
      <c r="AI193" s="42"/>
      <c r="AJ193" s="73"/>
      <c r="AO193" s="41"/>
      <c r="AP193" s="42"/>
      <c r="AQ193" s="42"/>
      <c r="AR193" s="73"/>
      <c r="AS193" s="42" t="s">
        <v>103</v>
      </c>
      <c r="AT193" s="65"/>
      <c r="AU193" s="63"/>
      <c r="AV193" s="63"/>
      <c r="AW193" s="63"/>
      <c r="AX193" s="63"/>
      <c r="AY193" s="36">
        <v>0</v>
      </c>
      <c r="AZ193" s="36">
        <v>0</v>
      </c>
      <c r="BA193" s="36">
        <v>0</v>
      </c>
      <c r="BB193" s="45">
        <v>0</v>
      </c>
      <c r="BC193" s="63"/>
      <c r="BD193" s="36">
        <v>0</v>
      </c>
      <c r="BE193" s="36">
        <v>0</v>
      </c>
      <c r="BF193" s="36">
        <v>0</v>
      </c>
      <c r="BG193" s="36">
        <v>0</v>
      </c>
      <c r="BI193" s="46">
        <v>0</v>
      </c>
      <c r="BJ193" s="46">
        <v>0</v>
      </c>
      <c r="BK193" s="46">
        <v>0</v>
      </c>
      <c r="BL193" s="46">
        <v>0</v>
      </c>
      <c r="BM193" s="46">
        <v>0</v>
      </c>
    </row>
    <row r="194" spans="1:65" x14ac:dyDescent="0.2">
      <c r="A194" s="1">
        <v>30</v>
      </c>
      <c r="B194" s="1" t="s">
        <v>97</v>
      </c>
      <c r="C194" s="1" t="s">
        <v>134</v>
      </c>
      <c r="D194" s="1">
        <v>30</v>
      </c>
      <c r="E194" s="37" t="s">
        <v>29</v>
      </c>
      <c r="F194" s="38" t="s">
        <v>30</v>
      </c>
      <c r="G194" s="39">
        <v>5.9005010619505311</v>
      </c>
      <c r="H194" s="39">
        <v>6.0326722857382231</v>
      </c>
      <c r="I194" s="39">
        <v>7.3005515285566078</v>
      </c>
      <c r="J194" s="40">
        <v>0.21016875818296391</v>
      </c>
      <c r="K194" s="39"/>
      <c r="L194" s="41">
        <v>7.3005515285566078</v>
      </c>
      <c r="M194" s="42">
        <v>7.5027107659119299</v>
      </c>
      <c r="N194" s="42">
        <v>7.710467985431781</v>
      </c>
      <c r="O194" s="43">
        <v>7.9239782005833863</v>
      </c>
      <c r="P194" s="41">
        <v>8.9822349523154834</v>
      </c>
      <c r="Q194" s="42">
        <v>9.2309616081857442</v>
      </c>
      <c r="R194" s="42">
        <v>9.486575742469654</v>
      </c>
      <c r="S194" s="43">
        <v>9.7492680760159036</v>
      </c>
      <c r="T194" s="41">
        <v>11.35782628335375</v>
      </c>
      <c r="U194" s="42">
        <v>11.672335329756027</v>
      </c>
      <c r="V194" s="42">
        <v>11.995553431729423</v>
      </c>
      <c r="W194" s="43">
        <v>12.327721751332104</v>
      </c>
      <c r="X194" s="42">
        <v>5.9</v>
      </c>
      <c r="Y194" s="41">
        <v>7.3005515285566078</v>
      </c>
      <c r="Z194" s="42">
        <v>7.5027107659119299</v>
      </c>
      <c r="AA194" s="42">
        <v>7.710467985431781</v>
      </c>
      <c r="AB194" s="43">
        <v>7.9239782005833863</v>
      </c>
      <c r="AC194" s="41">
        <v>8.9822349523154834</v>
      </c>
      <c r="AD194" s="42">
        <v>9.2309616081857442</v>
      </c>
      <c r="AE194" s="42">
        <v>9.486575742469654</v>
      </c>
      <c r="AF194" s="43">
        <v>9.7492680760159036</v>
      </c>
      <c r="AG194" s="41">
        <v>11.35782628335375</v>
      </c>
      <c r="AH194" s="42">
        <v>11.672335329756027</v>
      </c>
      <c r="AI194" s="42">
        <v>11.995553431729423</v>
      </c>
      <c r="AJ194" s="43">
        <v>12.327721751332104</v>
      </c>
      <c r="AK194" s="42"/>
      <c r="AL194" s="42"/>
      <c r="AM194" s="42" t="s">
        <v>81</v>
      </c>
      <c r="AN194" s="42"/>
      <c r="AO194" s="41">
        <v>5.5211096251517597</v>
      </c>
      <c r="AP194" s="42">
        <v>5.6447824807551576</v>
      </c>
      <c r="AQ194" s="42">
        <v>5.7712256083240741</v>
      </c>
      <c r="AR194" s="43">
        <v>5.9005010619505311</v>
      </c>
      <c r="AS194" s="42">
        <v>6.0326722857382231</v>
      </c>
      <c r="AT194" s="41"/>
      <c r="AU194" s="42"/>
      <c r="AV194" s="42">
        <v>5.6447824807551576</v>
      </c>
      <c r="AW194" s="42">
        <v>5.77</v>
      </c>
      <c r="AX194" s="66">
        <v>5.9</v>
      </c>
      <c r="AY194" s="36">
        <v>-1.7794419034048481</v>
      </c>
      <c r="AZ194" s="36">
        <v>-1.8579282851567722</v>
      </c>
      <c r="BA194" s="36">
        <v>-1.939242377107707</v>
      </c>
      <c r="BB194" s="45">
        <v>-2.0234771386328552</v>
      </c>
      <c r="BC194" s="42"/>
      <c r="BD194" s="36">
        <v>-7.3005515285566078</v>
      </c>
      <c r="BE194" s="36">
        <v>-7.5027107659119299</v>
      </c>
      <c r="BF194" s="36">
        <v>-2.0656855046766234</v>
      </c>
      <c r="BG194" s="36">
        <v>-2.1539782005833867</v>
      </c>
      <c r="BI194" s="46">
        <v>5.5211096251517597</v>
      </c>
      <c r="BJ194" s="46">
        <v>5.6447824807551576</v>
      </c>
      <c r="BK194" s="46">
        <v>0.1264431275689164</v>
      </c>
      <c r="BL194" s="46">
        <v>0.13050106195053157</v>
      </c>
      <c r="BM194" s="46">
        <v>0.13267228573822276</v>
      </c>
    </row>
    <row r="195" spans="1:65" x14ac:dyDescent="0.2">
      <c r="A195" s="1">
        <v>30</v>
      </c>
      <c r="B195" s="1" t="s">
        <v>97</v>
      </c>
      <c r="C195" s="1" t="s">
        <v>134</v>
      </c>
      <c r="D195" s="1">
        <v>30</v>
      </c>
      <c r="E195" s="37" t="s">
        <v>31</v>
      </c>
      <c r="F195" s="38"/>
      <c r="G195" s="39">
        <v>0.68449694969403085</v>
      </c>
      <c r="H195" s="39">
        <v>0.69982968136717716</v>
      </c>
      <c r="I195" s="39">
        <v>0.60140088961148452</v>
      </c>
      <c r="J195" s="40">
        <v>-0.14064678074728634</v>
      </c>
      <c r="K195" s="39"/>
      <c r="L195" s="41">
        <v>0.60140088961148452</v>
      </c>
      <c r="M195" s="42">
        <v>0.61805425404745973</v>
      </c>
      <c r="N195" s="42">
        <v>0.63516876603380956</v>
      </c>
      <c r="O195" s="43">
        <v>0.65275719518618924</v>
      </c>
      <c r="P195" s="41">
        <v>0.72695806961942022</v>
      </c>
      <c r="Q195" s="42">
        <v>0.74708823216518272</v>
      </c>
      <c r="R195" s="42">
        <v>0.76777581811822759</v>
      </c>
      <c r="S195" s="43">
        <v>0.78903626306454622</v>
      </c>
      <c r="T195" s="41">
        <v>0.87719606289868546</v>
      </c>
      <c r="U195" s="42">
        <v>0.90148645882193013</v>
      </c>
      <c r="V195" s="42">
        <v>0.92644947898400021</v>
      </c>
      <c r="W195" s="43">
        <v>0.9521037489918267</v>
      </c>
      <c r="X195" s="42">
        <v>0.68</v>
      </c>
      <c r="Y195" s="41">
        <v>0.60140088961148452</v>
      </c>
      <c r="Z195" s="42">
        <v>0.61805425404745673</v>
      </c>
      <c r="AA195" s="42">
        <v>0.63516876603380956</v>
      </c>
      <c r="AB195" s="43">
        <v>0.65275719518618924</v>
      </c>
      <c r="AC195" s="41">
        <v>0.67083266472309411</v>
      </c>
      <c r="AD195" s="42">
        <v>0.68940866125746481</v>
      </c>
      <c r="AE195" s="42">
        <v>0.7084990448594185</v>
      </c>
      <c r="AF195" s="43">
        <v>0.72811805939763719</v>
      </c>
      <c r="AG195" s="41">
        <v>0.74828034316711367</v>
      </c>
      <c r="AH195" s="42">
        <v>0.7690009398112112</v>
      </c>
      <c r="AI195" s="42">
        <v>0.79029530954611116</v>
      </c>
      <c r="AJ195" s="43">
        <v>0.81217934069613995</v>
      </c>
      <c r="AK195" s="42"/>
      <c r="AL195" s="42"/>
      <c r="AM195" s="42"/>
      <c r="AN195" s="42"/>
      <c r="AO195" s="41">
        <v>0.640485046551868</v>
      </c>
      <c r="AP195" s="42">
        <v>0.65483191159462983</v>
      </c>
      <c r="AQ195" s="42">
        <v>0.66950014641434941</v>
      </c>
      <c r="AR195" s="43">
        <v>0.68449694969403085</v>
      </c>
      <c r="AS195" s="42">
        <v>0.69982968136717716</v>
      </c>
      <c r="AT195" s="41"/>
      <c r="AU195" s="42"/>
      <c r="AV195" s="42">
        <v>0.65483191159462983</v>
      </c>
      <c r="AW195" s="42">
        <v>0.67</v>
      </c>
      <c r="AX195" s="66">
        <v>0.68</v>
      </c>
      <c r="AY195" s="36">
        <v>3.9084156940383474E-2</v>
      </c>
      <c r="AZ195" s="36">
        <v>3.6777657547170106E-2</v>
      </c>
      <c r="BA195" s="36">
        <v>3.4331380380539844E-2</v>
      </c>
      <c r="BB195" s="45">
        <v>3.1739754507841611E-2</v>
      </c>
      <c r="BC195" s="42"/>
      <c r="BD195" s="36">
        <v>-0.60140088961148452</v>
      </c>
      <c r="BE195" s="36">
        <v>-0.61805425404745673</v>
      </c>
      <c r="BF195" s="36">
        <v>1.9663145560820272E-2</v>
      </c>
      <c r="BG195" s="36">
        <v>1.7242804813810797E-2</v>
      </c>
      <c r="BI195" s="46">
        <v>0.63908870894746173</v>
      </c>
      <c r="BJ195" s="46">
        <v>0.65483191159462983</v>
      </c>
      <c r="BK195" s="46">
        <v>1.4668234819719572E-2</v>
      </c>
      <c r="BL195" s="46">
        <v>1.4496949694030814E-2</v>
      </c>
      <c r="BM195" s="46">
        <v>1.982968136717711E-2</v>
      </c>
    </row>
    <row r="196" spans="1:65" x14ac:dyDescent="0.2">
      <c r="A196" s="1">
        <v>30</v>
      </c>
      <c r="B196" s="1" t="s">
        <v>97</v>
      </c>
      <c r="C196" s="1" t="s">
        <v>134</v>
      </c>
      <c r="D196" s="1">
        <v>30</v>
      </c>
      <c r="E196" s="37" t="s">
        <v>82</v>
      </c>
      <c r="F196" s="38"/>
      <c r="G196" s="39">
        <v>27.161069680473638</v>
      </c>
      <c r="H196" s="39">
        <v>27.769477641316247</v>
      </c>
      <c r="I196" s="39">
        <v>32.416895807934885</v>
      </c>
      <c r="J196" s="40">
        <v>0.16735706111029158</v>
      </c>
      <c r="K196" s="39"/>
      <c r="L196" s="41">
        <v>32.416895807934885</v>
      </c>
      <c r="M196" s="42">
        <v>33.314550582142701</v>
      </c>
      <c r="N196" s="42">
        <v>34.237062273509778</v>
      </c>
      <c r="O196" s="43">
        <v>35.185119193788488</v>
      </c>
      <c r="P196" s="41">
        <v>67.483376050541608</v>
      </c>
      <c r="Q196" s="42">
        <v>69.35205511994846</v>
      </c>
      <c r="R196" s="42">
        <v>71.272479695712647</v>
      </c>
      <c r="S196" s="43">
        <v>73.246082660276159</v>
      </c>
      <c r="T196" s="41">
        <v>84.174009523369918</v>
      </c>
      <c r="U196" s="42">
        <v>86.504868158340528</v>
      </c>
      <c r="V196" s="42">
        <v>88.900270492809113</v>
      </c>
      <c r="W196" s="43">
        <v>91.36200380339659</v>
      </c>
      <c r="X196" s="42">
        <v>27.16</v>
      </c>
      <c r="Y196" s="41">
        <v>29.214911414321673</v>
      </c>
      <c r="Z196" s="42">
        <v>32.634235209064386</v>
      </c>
      <c r="AA196" s="42">
        <v>34.237062273509778</v>
      </c>
      <c r="AB196" s="43">
        <v>35.185119193788488</v>
      </c>
      <c r="AC196" s="41">
        <v>38.153837658830071</v>
      </c>
      <c r="AD196" s="42">
        <v>42.122052212518561</v>
      </c>
      <c r="AE196" s="42">
        <v>46.280778119699882</v>
      </c>
      <c r="AF196" s="43">
        <v>50.637523479638624</v>
      </c>
      <c r="AG196" s="41">
        <v>53.861474450026741</v>
      </c>
      <c r="AH196" s="42">
        <v>58.600804237245782</v>
      </c>
      <c r="AI196" s="42">
        <v>63.561306768890589</v>
      </c>
      <c r="AJ196" s="43">
        <v>68.751596947932143</v>
      </c>
      <c r="AK196" s="42"/>
      <c r="AL196" s="42"/>
      <c r="AM196" s="42"/>
      <c r="AN196" s="42"/>
      <c r="AO196" s="41">
        <v>25.414662529135875</v>
      </c>
      <c r="AP196" s="42">
        <v>25.983950969788513</v>
      </c>
      <c r="AQ196" s="42">
        <v>26.565991471511776</v>
      </c>
      <c r="AR196" s="43">
        <v>27.161069680473638</v>
      </c>
      <c r="AS196" s="42">
        <v>27.769477641316247</v>
      </c>
      <c r="AT196" s="41"/>
      <c r="AU196" s="42"/>
      <c r="AV196" s="42">
        <v>25.99</v>
      </c>
      <c r="AW196" s="42">
        <v>26.57</v>
      </c>
      <c r="AX196" s="66">
        <v>27.16</v>
      </c>
      <c r="AY196" s="36">
        <v>-7.0022332787990109</v>
      </c>
      <c r="AZ196" s="36">
        <v>-7.3305996123541881</v>
      </c>
      <c r="BA196" s="36">
        <v>-7.6710708019980025</v>
      </c>
      <c r="BB196" s="45">
        <v>-8.0240495133148499</v>
      </c>
      <c r="BC196" s="42"/>
      <c r="BD196" s="36">
        <v>-29.214911414321673</v>
      </c>
      <c r="BE196" s="36">
        <v>-32.634235209064386</v>
      </c>
      <c r="BF196" s="36">
        <v>-8.2470622735097798</v>
      </c>
      <c r="BG196" s="36">
        <v>-8.6151191937884875</v>
      </c>
      <c r="BI196" s="46">
        <v>24.31</v>
      </c>
      <c r="BJ196" s="46">
        <v>25.99</v>
      </c>
      <c r="BK196" s="46">
        <v>0.5800000000000054</v>
      </c>
      <c r="BL196" s="46">
        <v>0.59000000000000341</v>
      </c>
      <c r="BM196" s="46">
        <v>0.60999999999999588</v>
      </c>
    </row>
    <row r="197" spans="1:65" x14ac:dyDescent="0.2">
      <c r="A197" s="1">
        <v>30</v>
      </c>
      <c r="B197" s="1" t="s">
        <v>97</v>
      </c>
      <c r="C197" s="1" t="s">
        <v>134</v>
      </c>
      <c r="D197" s="1">
        <v>30</v>
      </c>
      <c r="E197" s="37" t="s">
        <v>83</v>
      </c>
      <c r="F197" s="38"/>
      <c r="G197" s="39">
        <v>3.7842303905628092</v>
      </c>
      <c r="H197" s="39">
        <v>3.8689971513114161</v>
      </c>
      <c r="I197" s="39">
        <v>4.502156442134118</v>
      </c>
      <c r="J197" s="40">
        <v>0.16364945903568046</v>
      </c>
      <c r="K197" s="39"/>
      <c r="L197" s="41">
        <v>4.502156442134118</v>
      </c>
      <c r="M197" s="42">
        <v>4.6268254495695231</v>
      </c>
      <c r="N197" s="42">
        <v>4.754946660768768</v>
      </c>
      <c r="O197" s="43">
        <v>4.8866156705478536</v>
      </c>
      <c r="P197" s="41">
        <v>9.0717005882613861</v>
      </c>
      <c r="Q197" s="42">
        <v>9.3229046329510528</v>
      </c>
      <c r="R197" s="42">
        <v>9.5810647573144792</v>
      </c>
      <c r="S197" s="43">
        <v>9.8463735818346994</v>
      </c>
      <c r="T197" s="41">
        <v>10.947598119715241</v>
      </c>
      <c r="U197" s="42">
        <v>11.250747556863551</v>
      </c>
      <c r="V197" s="42">
        <v>11.562291491164427</v>
      </c>
      <c r="W197" s="43">
        <v>11.88246237425329</v>
      </c>
      <c r="X197" s="42">
        <v>3.79</v>
      </c>
      <c r="Y197" s="41">
        <v>3.992377675260443</v>
      </c>
      <c r="Z197" s="42">
        <v>4.1029304222560716</v>
      </c>
      <c r="AA197" s="42">
        <v>4.754946660768768</v>
      </c>
      <c r="AB197" s="43">
        <v>4.8866156705478536</v>
      </c>
      <c r="AC197" s="41">
        <v>5.0219307208344484</v>
      </c>
      <c r="AD197" s="42">
        <v>5.1609927739689283</v>
      </c>
      <c r="AE197" s="42">
        <v>5.3039055880352057</v>
      </c>
      <c r="AF197" s="43">
        <v>5.4507757942775301</v>
      </c>
      <c r="AG197" s="41">
        <v>5.6017129766610445</v>
      </c>
      <c r="AH197" s="42">
        <v>5.7568297536354409</v>
      </c>
      <c r="AI197" s="42">
        <v>5.9162418621627344</v>
      </c>
      <c r="AJ197" s="43">
        <v>6.0800682440718434</v>
      </c>
      <c r="AK197" s="42"/>
      <c r="AL197" s="42"/>
      <c r="AM197" s="42"/>
      <c r="AN197" s="42"/>
      <c r="AO197" s="41">
        <v>3.540911291052538</v>
      </c>
      <c r="AP197" s="42">
        <v>3.6202277039721142</v>
      </c>
      <c r="AQ197" s="42">
        <v>3.7013208045410892</v>
      </c>
      <c r="AR197" s="43">
        <v>3.7842303905628092</v>
      </c>
      <c r="AS197" s="42">
        <v>3.8689971513114161</v>
      </c>
      <c r="AT197" s="41"/>
      <c r="AU197" s="42"/>
      <c r="AV197" s="42">
        <v>3.6300000000000003</v>
      </c>
      <c r="AW197" s="42">
        <v>3.7</v>
      </c>
      <c r="AX197" s="66">
        <v>3.79</v>
      </c>
      <c r="AY197" s="36">
        <v>-0.96124515108158004</v>
      </c>
      <c r="AZ197" s="36">
        <v>-1.0065977455974089</v>
      </c>
      <c r="BA197" s="36">
        <v>-1.0536258562276788</v>
      </c>
      <c r="BB197" s="45">
        <v>-1.1023852799850444</v>
      </c>
      <c r="BC197" s="42"/>
      <c r="BD197" s="36">
        <v>-3.992377675260443</v>
      </c>
      <c r="BE197" s="36">
        <v>-4.1029304222560716</v>
      </c>
      <c r="BF197" s="36">
        <v>-1.1249466607687677</v>
      </c>
      <c r="BG197" s="36">
        <v>-1.1866156705478534</v>
      </c>
      <c r="BI197" s="46">
        <v>3.540911291052538</v>
      </c>
      <c r="BJ197" s="46">
        <v>3.6300000000000003</v>
      </c>
      <c r="BK197" s="46">
        <v>6.999999999999984E-2</v>
      </c>
      <c r="BL197" s="46">
        <v>8.9999999999999414E-2</v>
      </c>
      <c r="BM197" s="46">
        <v>8.0000000000000071E-2</v>
      </c>
    </row>
    <row r="198" spans="1:65" x14ac:dyDescent="0.2">
      <c r="A198" s="1">
        <v>30</v>
      </c>
      <c r="B198" s="1" t="s">
        <v>97</v>
      </c>
      <c r="C198" s="1" t="s">
        <v>134</v>
      </c>
      <c r="D198" s="1">
        <v>30</v>
      </c>
      <c r="E198" s="67" t="s">
        <v>84</v>
      </c>
      <c r="F198" s="68"/>
      <c r="G198" s="39">
        <v>33.061570742424166</v>
      </c>
      <c r="H198" s="39">
        <v>33.802149927054465</v>
      </c>
      <c r="I198" s="39">
        <v>39.717447336491496</v>
      </c>
      <c r="J198" s="40">
        <v>0.17499766796497646</v>
      </c>
      <c r="K198" s="39"/>
      <c r="L198" s="41">
        <v>39.717447336491496</v>
      </c>
      <c r="M198" s="42">
        <v>40.817261348054629</v>
      </c>
      <c r="N198" s="42">
        <v>41.947530258941562</v>
      </c>
      <c r="O198" s="43">
        <v>43.109097394371872</v>
      </c>
      <c r="P198" s="41">
        <v>76.465611002857088</v>
      </c>
      <c r="Q198" s="42">
        <v>78.583016728134197</v>
      </c>
      <c r="R198" s="42">
        <v>80.759055438182301</v>
      </c>
      <c r="S198" s="43">
        <v>82.995350736292067</v>
      </c>
      <c r="T198" s="41">
        <v>95.531835806723663</v>
      </c>
      <c r="U198" s="42">
        <v>98.177203488096552</v>
      </c>
      <c r="V198" s="42">
        <v>100.89582392453853</v>
      </c>
      <c r="W198" s="43">
        <v>103.6897255547287</v>
      </c>
      <c r="X198" s="42">
        <v>33.06</v>
      </c>
      <c r="Y198" s="41">
        <v>36.51546294287828</v>
      </c>
      <c r="Z198" s="42">
        <v>40.136945974976314</v>
      </c>
      <c r="AA198" s="42">
        <v>41.947530258941562</v>
      </c>
      <c r="AB198" s="43">
        <v>43.109097394371872</v>
      </c>
      <c r="AC198" s="41">
        <v>47.136072611145551</v>
      </c>
      <c r="AD198" s="42">
        <v>51.353013820704305</v>
      </c>
      <c r="AE198" s="42">
        <v>55.767353862169536</v>
      </c>
      <c r="AF198" s="43">
        <v>60.386791555654526</v>
      </c>
      <c r="AG198" s="41">
        <v>65.219300733380493</v>
      </c>
      <c r="AH198" s="42">
        <v>70.273139567001806</v>
      </c>
      <c r="AI198" s="42">
        <v>75.556860200620008</v>
      </c>
      <c r="AJ198" s="43">
        <v>81.079318699264249</v>
      </c>
      <c r="AK198" s="42"/>
      <c r="AL198" s="42"/>
      <c r="AM198" s="42"/>
      <c r="AN198" s="42"/>
      <c r="AO198" s="41">
        <v>30.935772154287633</v>
      </c>
      <c r="AP198" s="42">
        <v>31.62873345054367</v>
      </c>
      <c r="AQ198" s="42">
        <v>32.337217079835852</v>
      </c>
      <c r="AR198" s="43">
        <v>33.061570742424166</v>
      </c>
      <c r="AS198" s="42">
        <v>33.802149927054465</v>
      </c>
      <c r="AT198" s="41"/>
      <c r="AU198" s="42"/>
      <c r="AV198" s="42">
        <v>31.62873345054367</v>
      </c>
      <c r="AW198" s="42">
        <v>32.340000000000003</v>
      </c>
      <c r="AX198" s="66">
        <v>33.06</v>
      </c>
      <c r="AY198" s="36">
        <v>-8.7816751822038626</v>
      </c>
      <c r="AZ198" s="36">
        <v>-9.1885278975109586</v>
      </c>
      <c r="BA198" s="36">
        <v>-9.6103131791057095</v>
      </c>
      <c r="BB198" s="45">
        <v>-10.047526651947706</v>
      </c>
      <c r="BC198" s="42"/>
      <c r="BD198" s="36">
        <v>-36.51546294287828</v>
      </c>
      <c r="BE198" s="36">
        <v>-40.136945974976314</v>
      </c>
      <c r="BF198" s="36">
        <v>-10.318796808397892</v>
      </c>
      <c r="BG198" s="36">
        <v>-10.769097394371869</v>
      </c>
      <c r="BI198" s="46">
        <v>29.831439999999997</v>
      </c>
      <c r="BJ198" s="46">
        <v>31.62873345054367</v>
      </c>
      <c r="BK198" s="46">
        <v>0.70848362929218212</v>
      </c>
      <c r="BL198" s="46">
        <v>0.72157074242416286</v>
      </c>
      <c r="BM198" s="46">
        <v>0.74214992705446292</v>
      </c>
    </row>
    <row r="199" spans="1:65" x14ac:dyDescent="0.2">
      <c r="A199" s="1">
        <v>30</v>
      </c>
      <c r="B199" s="1" t="s">
        <v>97</v>
      </c>
      <c r="C199" s="1" t="s">
        <v>134</v>
      </c>
      <c r="D199" s="1">
        <v>30</v>
      </c>
      <c r="E199" s="67" t="s">
        <v>85</v>
      </c>
      <c r="F199" s="68"/>
      <c r="G199" s="39">
        <v>4.4687273402568399</v>
      </c>
      <c r="H199" s="39">
        <v>4.5688268326785932</v>
      </c>
      <c r="I199" s="39">
        <v>5.1035573317456029</v>
      </c>
      <c r="J199" s="40">
        <v>0.11703890706523233</v>
      </c>
      <c r="K199" s="39"/>
      <c r="L199" s="41">
        <v>5.1035573317456029</v>
      </c>
      <c r="M199" s="42">
        <v>5.2448797036169825</v>
      </c>
      <c r="N199" s="42">
        <v>5.3901154268025779</v>
      </c>
      <c r="O199" s="43">
        <v>5.5393728657340429</v>
      </c>
      <c r="P199" s="41">
        <v>9.7986586578808073</v>
      </c>
      <c r="Q199" s="42">
        <v>10.069992865116236</v>
      </c>
      <c r="R199" s="42">
        <v>10.348840575432707</v>
      </c>
      <c r="S199" s="43">
        <v>10.635409844899245</v>
      </c>
      <c r="T199" s="41">
        <v>11.824794182613926</v>
      </c>
      <c r="U199" s="42">
        <v>12.152234015685481</v>
      </c>
      <c r="V199" s="42">
        <v>12.488740970148427</v>
      </c>
      <c r="W199" s="43">
        <v>12.834566123245116</v>
      </c>
      <c r="X199" s="42">
        <v>4.47</v>
      </c>
      <c r="Y199" s="41">
        <v>4.5937785648719274</v>
      </c>
      <c r="Z199" s="42">
        <v>4.7209846763035284</v>
      </c>
      <c r="AA199" s="42">
        <v>5.3901154268025779</v>
      </c>
      <c r="AB199" s="43">
        <v>5.5393728657340429</v>
      </c>
      <c r="AC199" s="41">
        <v>5.6927633855575426</v>
      </c>
      <c r="AD199" s="42">
        <v>5.8504014352263933</v>
      </c>
      <c r="AE199" s="42">
        <v>6.0124046328946239</v>
      </c>
      <c r="AF199" s="43">
        <v>6.1788938536751674</v>
      </c>
      <c r="AG199" s="41">
        <v>6.3499933198281582</v>
      </c>
      <c r="AH199" s="42">
        <v>6.5258306934466521</v>
      </c>
      <c r="AI199" s="42">
        <v>6.7065371717088453</v>
      </c>
      <c r="AJ199" s="43">
        <v>6.8922475847679836</v>
      </c>
      <c r="AK199" s="42"/>
      <c r="AL199" s="42">
        <v>0.62647766357324808</v>
      </c>
      <c r="AM199" s="42"/>
      <c r="AN199" s="42"/>
      <c r="AO199" s="41">
        <v>4.1813963376044061</v>
      </c>
      <c r="AP199" s="42">
        <v>4.275059615566744</v>
      </c>
      <c r="AQ199" s="42">
        <v>4.370820950955439</v>
      </c>
      <c r="AR199" s="43">
        <v>4.4687273402568399</v>
      </c>
      <c r="AS199" s="42">
        <v>4.5688268326785932</v>
      </c>
      <c r="AT199" s="41"/>
      <c r="AU199" s="42"/>
      <c r="AV199" s="42">
        <v>4.275059615566744</v>
      </c>
      <c r="AW199" s="42">
        <v>4.37</v>
      </c>
      <c r="AX199" s="66">
        <v>4.47</v>
      </c>
      <c r="AY199" s="36">
        <v>-0.92216099414119679</v>
      </c>
      <c r="AZ199" s="36">
        <v>-0.96982008805023856</v>
      </c>
      <c r="BA199" s="36">
        <v>-1.0192944758471389</v>
      </c>
      <c r="BB199" s="45">
        <v>-1.0706455254772029</v>
      </c>
      <c r="BC199" s="42"/>
      <c r="BD199" s="36">
        <v>-4.5937785648719274</v>
      </c>
      <c r="BE199" s="36">
        <v>-4.7209846763035284</v>
      </c>
      <c r="BF199" s="36">
        <v>-1.115055811235834</v>
      </c>
      <c r="BG199" s="36">
        <v>-1.1693728657340428</v>
      </c>
      <c r="BI199" s="46">
        <v>4.18</v>
      </c>
      <c r="BJ199" s="46">
        <v>4.275059615566744</v>
      </c>
      <c r="BK199" s="46">
        <v>9.5761335388695024E-2</v>
      </c>
      <c r="BL199" s="46">
        <v>9.8727340256839824E-2</v>
      </c>
      <c r="BM199" s="46">
        <v>9.882683267859349E-2</v>
      </c>
    </row>
    <row r="200" spans="1:65" x14ac:dyDescent="0.2">
      <c r="A200" s="1" t="s">
        <v>98</v>
      </c>
      <c r="C200" s="1" t="s">
        <v>134</v>
      </c>
      <c r="D200" s="48" t="s">
        <v>98</v>
      </c>
      <c r="E200" s="28" t="s">
        <v>99</v>
      </c>
      <c r="F200" s="17"/>
      <c r="G200" s="39">
        <v>0</v>
      </c>
      <c r="H200" s="39">
        <v>0</v>
      </c>
      <c r="I200" s="39">
        <v>0</v>
      </c>
      <c r="J200" s="40" t="s">
        <v>103</v>
      </c>
      <c r="K200" s="39"/>
      <c r="L200" s="41"/>
      <c r="M200" s="42"/>
      <c r="N200" s="42"/>
      <c r="O200" s="73"/>
      <c r="P200" s="41"/>
      <c r="Q200" s="42"/>
      <c r="R200" s="42"/>
      <c r="S200" s="73"/>
      <c r="T200" s="41"/>
      <c r="U200" s="42"/>
      <c r="V200" s="42"/>
      <c r="W200" s="73"/>
      <c r="X200" s="42"/>
      <c r="Y200" s="41"/>
      <c r="Z200" s="42"/>
      <c r="AA200" s="42"/>
      <c r="AB200" s="73"/>
      <c r="AC200" s="41"/>
      <c r="AD200" s="42"/>
      <c r="AE200" s="42"/>
      <c r="AF200" s="73"/>
      <c r="AG200" s="41"/>
      <c r="AH200" s="42"/>
      <c r="AI200" s="42"/>
      <c r="AJ200" s="73"/>
      <c r="AO200" s="41"/>
      <c r="AP200" s="42"/>
      <c r="AQ200" s="42"/>
      <c r="AR200" s="73"/>
      <c r="AS200" s="42" t="s">
        <v>103</v>
      </c>
      <c r="AT200" s="65"/>
      <c r="AU200" s="63"/>
      <c r="AV200" s="63"/>
      <c r="AW200" s="63"/>
      <c r="AX200" s="63"/>
      <c r="AY200" s="36">
        <v>0</v>
      </c>
      <c r="AZ200" s="36">
        <v>0</v>
      </c>
      <c r="BA200" s="36">
        <v>0</v>
      </c>
      <c r="BB200" s="45">
        <v>0</v>
      </c>
      <c r="BC200" s="63"/>
      <c r="BD200" s="36">
        <v>0</v>
      </c>
      <c r="BE200" s="36">
        <v>0</v>
      </c>
      <c r="BF200" s="36">
        <v>0</v>
      </c>
      <c r="BG200" s="36">
        <v>0</v>
      </c>
      <c r="BI200" s="46">
        <v>0</v>
      </c>
      <c r="BJ200" s="46">
        <v>0</v>
      </c>
      <c r="BK200" s="46">
        <v>0</v>
      </c>
      <c r="BL200" s="46">
        <v>0</v>
      </c>
      <c r="BM200" s="46">
        <v>0</v>
      </c>
    </row>
    <row r="201" spans="1:65" x14ac:dyDescent="0.2">
      <c r="A201" s="1" t="s">
        <v>98</v>
      </c>
      <c r="B201" s="1" t="s">
        <v>99</v>
      </c>
      <c r="C201" s="1" t="s">
        <v>134</v>
      </c>
      <c r="D201" s="48" t="s">
        <v>98</v>
      </c>
      <c r="E201" s="37" t="s">
        <v>29</v>
      </c>
      <c r="F201" s="38" t="s">
        <v>30</v>
      </c>
      <c r="G201" s="39">
        <v>5.9005010619505311</v>
      </c>
      <c r="H201" s="39">
        <v>6.0326722857382231</v>
      </c>
      <c r="I201" s="39">
        <v>7.3005515285566078</v>
      </c>
      <c r="J201" s="40">
        <v>0.21016875818296391</v>
      </c>
      <c r="K201" s="39"/>
      <c r="L201" s="65">
        <v>7.3005515285566078</v>
      </c>
      <c r="M201" s="63">
        <v>7.5027107659119299</v>
      </c>
      <c r="N201" s="63">
        <v>7.710467985431781</v>
      </c>
      <c r="O201" s="73">
        <v>7.9239782005833863</v>
      </c>
      <c r="P201" s="65">
        <v>8.9822349523154834</v>
      </c>
      <c r="Q201" s="63">
        <v>9.2309616081857442</v>
      </c>
      <c r="R201" s="63">
        <v>9.486575742469654</v>
      </c>
      <c r="S201" s="73">
        <v>9.7492680760159036</v>
      </c>
      <c r="T201" s="65">
        <v>11.35782628335375</v>
      </c>
      <c r="U201" s="63">
        <v>11.672335329756027</v>
      </c>
      <c r="V201" s="63">
        <v>11.995553431729423</v>
      </c>
      <c r="W201" s="73">
        <v>12.327721751332104</v>
      </c>
      <c r="X201" s="42">
        <v>5.9</v>
      </c>
      <c r="Y201" s="41">
        <v>7.3005515285566078</v>
      </c>
      <c r="Z201" s="42">
        <v>7.5027107659119299</v>
      </c>
      <c r="AA201" s="42">
        <v>7.710467985431781</v>
      </c>
      <c r="AB201" s="43">
        <v>7.9239782005833863</v>
      </c>
      <c r="AC201" s="41">
        <v>8.9822349523154834</v>
      </c>
      <c r="AD201" s="42">
        <v>9.2309616081857442</v>
      </c>
      <c r="AE201" s="42">
        <v>9.486575742469654</v>
      </c>
      <c r="AF201" s="43">
        <v>9.7492680760159036</v>
      </c>
      <c r="AG201" s="41">
        <v>11.35782628335375</v>
      </c>
      <c r="AH201" s="42">
        <v>11.672335329756027</v>
      </c>
      <c r="AI201" s="42">
        <v>11.995553431729423</v>
      </c>
      <c r="AJ201" s="43">
        <v>12.327721751332104</v>
      </c>
      <c r="AK201" s="42"/>
      <c r="AL201" s="42"/>
      <c r="AM201" s="42" t="s">
        <v>81</v>
      </c>
      <c r="AN201" s="42"/>
      <c r="AO201" s="65">
        <v>5.5211096251517597</v>
      </c>
      <c r="AP201" s="63">
        <v>5.6447824807551576</v>
      </c>
      <c r="AQ201" s="63">
        <v>5.7712256083240741</v>
      </c>
      <c r="AR201" s="73">
        <v>5.9005010619505311</v>
      </c>
      <c r="AS201" s="42">
        <v>6.0326722857382231</v>
      </c>
      <c r="AT201" s="41"/>
      <c r="AU201" s="42"/>
      <c r="AV201" s="42">
        <v>5.6447824807551576</v>
      </c>
      <c r="AW201" s="42">
        <v>5.77</v>
      </c>
      <c r="AX201" s="66">
        <v>5.9</v>
      </c>
      <c r="AY201" s="36">
        <v>-1.7794419034048481</v>
      </c>
      <c r="AZ201" s="36">
        <v>-1.8579282851567722</v>
      </c>
      <c r="BA201" s="36">
        <v>-1.939242377107707</v>
      </c>
      <c r="BB201" s="45">
        <v>-2.0234771386328552</v>
      </c>
      <c r="BC201" s="42"/>
      <c r="BD201" s="36">
        <v>-7.3005515285566078</v>
      </c>
      <c r="BE201" s="36">
        <v>-7.5027107659119299</v>
      </c>
      <c r="BF201" s="36">
        <v>-2.0656855046766234</v>
      </c>
      <c r="BG201" s="36">
        <v>-2.1539782005833867</v>
      </c>
      <c r="BI201" s="46">
        <v>5.5211096251517597</v>
      </c>
      <c r="BJ201" s="46">
        <v>5.6447824807551576</v>
      </c>
      <c r="BK201" s="46">
        <v>0.1264431275689164</v>
      </c>
      <c r="BL201" s="46">
        <v>0.13050106195053157</v>
      </c>
      <c r="BM201" s="46">
        <v>0.13267228573822276</v>
      </c>
    </row>
    <row r="202" spans="1:65" x14ac:dyDescent="0.2">
      <c r="A202" s="1" t="s">
        <v>98</v>
      </c>
      <c r="B202" s="1" t="s">
        <v>99</v>
      </c>
      <c r="C202" s="1" t="s">
        <v>134</v>
      </c>
      <c r="D202" s="48" t="s">
        <v>98</v>
      </c>
      <c r="E202" s="37" t="s">
        <v>31</v>
      </c>
      <c r="F202" s="38"/>
      <c r="G202" s="39">
        <v>0.68449694969403085</v>
      </c>
      <c r="H202" s="39">
        <v>0.69982968136717716</v>
      </c>
      <c r="I202" s="39">
        <v>0.60140088961148452</v>
      </c>
      <c r="J202" s="40">
        <v>-0.14064678074728634</v>
      </c>
      <c r="K202" s="39"/>
      <c r="L202" s="65">
        <v>0.60140088961148452</v>
      </c>
      <c r="M202" s="63">
        <v>0.61805425404745973</v>
      </c>
      <c r="N202" s="63">
        <v>0.63516876603380956</v>
      </c>
      <c r="O202" s="73">
        <v>0.65275719518618924</v>
      </c>
      <c r="P202" s="65">
        <v>0.72695806961942022</v>
      </c>
      <c r="Q202" s="63">
        <v>0.74708823216518272</v>
      </c>
      <c r="R202" s="63">
        <v>0.76777581811822759</v>
      </c>
      <c r="S202" s="73">
        <v>0.78903626306454622</v>
      </c>
      <c r="T202" s="65">
        <v>0.87719606289868546</v>
      </c>
      <c r="U202" s="63">
        <v>0.90148645882193013</v>
      </c>
      <c r="V202" s="63">
        <v>0.92644947898400021</v>
      </c>
      <c r="W202" s="73">
        <v>0.9521037489918267</v>
      </c>
      <c r="X202" s="42">
        <v>0.64</v>
      </c>
      <c r="Y202" s="65">
        <v>0.60140088961148452</v>
      </c>
      <c r="Z202" s="63">
        <v>0.61805425404745673</v>
      </c>
      <c r="AA202" s="63">
        <v>0.63516876603380867</v>
      </c>
      <c r="AB202" s="73">
        <v>0.65275719518618358</v>
      </c>
      <c r="AC202" s="65">
        <v>0.67083266472308833</v>
      </c>
      <c r="AD202" s="63">
        <v>0.68940866125745892</v>
      </c>
      <c r="AE202" s="63">
        <v>0.70849904485941251</v>
      </c>
      <c r="AF202" s="73">
        <v>0.78903626306454622</v>
      </c>
      <c r="AG202" s="65">
        <v>0.81088543001622981</v>
      </c>
      <c r="AH202" s="63">
        <v>0.83333962124732197</v>
      </c>
      <c r="AI202" s="63">
        <v>0.85641559045737037</v>
      </c>
      <c r="AJ202" s="73">
        <v>0.9521037489918267</v>
      </c>
      <c r="AK202" s="42"/>
      <c r="AL202" s="42"/>
      <c r="AM202" s="42"/>
      <c r="AN202" s="42"/>
      <c r="AO202" s="65">
        <v>0.640485046551868</v>
      </c>
      <c r="AP202" s="63">
        <v>0.65483191159462983</v>
      </c>
      <c r="AQ202" s="63">
        <v>0.66950014641434941</v>
      </c>
      <c r="AR202" s="73">
        <v>0.68449694969403085</v>
      </c>
      <c r="AS202" s="42">
        <v>0.69982968136717716</v>
      </c>
      <c r="AT202" s="41"/>
      <c r="AU202" s="42"/>
      <c r="AV202" s="42">
        <v>0.61672803839999635</v>
      </c>
      <c r="AW202" s="42">
        <v>0.63</v>
      </c>
      <c r="AX202" s="66">
        <v>0.64</v>
      </c>
      <c r="AY202" s="36">
        <v>3.9084156940383474E-2</v>
      </c>
      <c r="AZ202" s="36">
        <v>3.6777657547170106E-2</v>
      </c>
      <c r="BA202" s="36">
        <v>3.4331380380539844E-2</v>
      </c>
      <c r="BB202" s="45">
        <v>3.1739754507841611E-2</v>
      </c>
      <c r="BC202" s="42"/>
      <c r="BD202" s="36">
        <v>-0.60140088961148452</v>
      </c>
      <c r="BE202" s="36">
        <v>-0.61805425404745673</v>
      </c>
      <c r="BF202" s="36">
        <v>-1.8440727633812326E-2</v>
      </c>
      <c r="BG202" s="36">
        <v>-2.2757195186183576E-2</v>
      </c>
      <c r="BI202" s="46">
        <v>0.60321599999999731</v>
      </c>
      <c r="BJ202" s="46">
        <v>0.61672803839999635</v>
      </c>
      <c r="BK202" s="46">
        <v>1.3814708060161274E-2</v>
      </c>
      <c r="BL202" s="46">
        <v>1.4666903980863788E-2</v>
      </c>
      <c r="BM202" s="46">
        <v>1.9107442630038274E-2</v>
      </c>
    </row>
    <row r="203" spans="1:65" x14ac:dyDescent="0.2">
      <c r="A203" s="1" t="s">
        <v>98</v>
      </c>
      <c r="B203" s="1" t="s">
        <v>99</v>
      </c>
      <c r="C203" s="1" t="s">
        <v>134</v>
      </c>
      <c r="D203" s="48" t="s">
        <v>98</v>
      </c>
      <c r="E203" s="37" t="s">
        <v>82</v>
      </c>
      <c r="F203" s="38"/>
      <c r="G203" s="39">
        <v>56.180717502286598</v>
      </c>
      <c r="H203" s="39">
        <v>57.439165574337814</v>
      </c>
      <c r="I203" s="39">
        <v>62.395514090683427</v>
      </c>
      <c r="J203" s="40">
        <v>8.628865803997629E-2</v>
      </c>
      <c r="K203" s="39"/>
      <c r="L203" s="65">
        <v>62.395514090683427</v>
      </c>
      <c r="M203" s="63">
        <v>64.12330540804156</v>
      </c>
      <c r="N203" s="63">
        <v>65.898940915480409</v>
      </c>
      <c r="O203" s="73">
        <v>67.723745464271929</v>
      </c>
      <c r="P203" s="65">
        <v>77.834804739245058</v>
      </c>
      <c r="Q203" s="63">
        <v>79.990124745444263</v>
      </c>
      <c r="R203" s="63">
        <v>82.205127619027564</v>
      </c>
      <c r="S203" s="73">
        <v>84.48146603553694</v>
      </c>
      <c r="T203" s="65">
        <v>96.919187118851525</v>
      </c>
      <c r="U203" s="63">
        <v>99.602971881743059</v>
      </c>
      <c r="V203" s="63">
        <v>102.36107320534506</v>
      </c>
      <c r="W203" s="73">
        <v>105.19554898612984</v>
      </c>
      <c r="X203" s="42">
        <v>51.02</v>
      </c>
      <c r="Y203" s="65">
        <v>53.73561757938748</v>
      </c>
      <c r="Z203" s="63">
        <v>57.833943123293068</v>
      </c>
      <c r="AA203" s="63">
        <v>62.118037879108904</v>
      </c>
      <c r="AB203" s="73">
        <v>66.595047549581508</v>
      </c>
      <c r="AC203" s="65">
        <v>70.433536899323343</v>
      </c>
      <c r="AD203" s="63">
        <v>75.29560712336658</v>
      </c>
      <c r="AE203" s="63">
        <v>80.372940417251428</v>
      </c>
      <c r="AF203" s="73">
        <v>84.48146603553694</v>
      </c>
      <c r="AG203" s="65">
        <v>88.642588066143645</v>
      </c>
      <c r="AH203" s="63">
        <v>94.34504007440303</v>
      </c>
      <c r="AI203" s="63">
        <v>100.2953346003134</v>
      </c>
      <c r="AJ203" s="73">
        <v>105.19554898612984</v>
      </c>
      <c r="AK203" s="42"/>
      <c r="AL203" s="42"/>
      <c r="AM203" s="42"/>
      <c r="AN203" s="42"/>
      <c r="AO203" s="65">
        <v>52.568400021145003</v>
      </c>
      <c r="AP203" s="63">
        <v>53.745932181618642</v>
      </c>
      <c r="AQ203" s="63">
        <v>54.949841062486897</v>
      </c>
      <c r="AR203" s="73">
        <v>56.180717502286598</v>
      </c>
      <c r="AS203" s="42">
        <v>57.439165574337814</v>
      </c>
      <c r="AT203" s="41"/>
      <c r="AU203" s="42"/>
      <c r="AV203" s="42">
        <v>43.94</v>
      </c>
      <c r="AW203" s="42">
        <v>47.41</v>
      </c>
      <c r="AX203" s="66">
        <v>51.02</v>
      </c>
      <c r="AY203" s="74">
        <v>-9.8271140695384247</v>
      </c>
      <c r="AZ203" s="74">
        <v>-10.377373226422918</v>
      </c>
      <c r="BA203" s="74">
        <v>-10.949099852993513</v>
      </c>
      <c r="BB203" s="75">
        <v>-11.543027961985331</v>
      </c>
      <c r="BC203" s="42"/>
      <c r="BD203" s="36">
        <v>-53.73561757938748</v>
      </c>
      <c r="BE203" s="36">
        <v>-57.833943123293068</v>
      </c>
      <c r="BF203" s="36">
        <v>-18.178037879108906</v>
      </c>
      <c r="BG203" s="36">
        <v>-19.185047549581512</v>
      </c>
      <c r="BI203" s="46">
        <v>40.599999999999994</v>
      </c>
      <c r="BJ203" s="46">
        <v>43.94</v>
      </c>
      <c r="BK203" s="46">
        <v>3.4699999999999989</v>
      </c>
      <c r="BL203" s="46">
        <v>3.6100000000000065</v>
      </c>
      <c r="BM203" s="46">
        <v>3.7399999999999949</v>
      </c>
    </row>
    <row r="204" spans="1:65" x14ac:dyDescent="0.2">
      <c r="A204" s="1" t="s">
        <v>98</v>
      </c>
      <c r="B204" s="1" t="s">
        <v>99</v>
      </c>
      <c r="C204" s="1" t="s">
        <v>134</v>
      </c>
      <c r="D204" s="48" t="s">
        <v>98</v>
      </c>
      <c r="E204" s="37" t="s">
        <v>83</v>
      </c>
      <c r="F204" s="38"/>
      <c r="G204" s="39">
        <v>95.179233467607673</v>
      </c>
      <c r="H204" s="39">
        <v>97.311248297282077</v>
      </c>
      <c r="I204" s="39">
        <v>127.02264811532568</v>
      </c>
      <c r="J204" s="40">
        <v>0.30532338591810509</v>
      </c>
      <c r="K204" s="39"/>
      <c r="L204" s="65">
        <v>127.02264811532568</v>
      </c>
      <c r="M204" s="63">
        <v>130.54002643522429</v>
      </c>
      <c r="N204" s="63">
        <v>134.1548043167669</v>
      </c>
      <c r="O204" s="73">
        <v>137.86967884674533</v>
      </c>
      <c r="P204" s="65">
        <v>153.39511515964128</v>
      </c>
      <c r="Q204" s="63">
        <v>157.64277225423285</v>
      </c>
      <c r="R204" s="63">
        <v>162.008051026506</v>
      </c>
      <c r="S204" s="73">
        <v>166.49420853293975</v>
      </c>
      <c r="T204" s="65">
        <v>184.80948420175875</v>
      </c>
      <c r="U204" s="63">
        <v>189.92703514789181</v>
      </c>
      <c r="V204" s="63">
        <v>195.18629596243002</v>
      </c>
      <c r="W204" s="73">
        <v>200.59119072683646</v>
      </c>
      <c r="X204" s="42">
        <v>94.21</v>
      </c>
      <c r="Y204" s="65">
        <v>96.87508610772683</v>
      </c>
      <c r="Z204" s="63">
        <v>99.557649671543118</v>
      </c>
      <c r="AA204" s="63">
        <v>102.31449597990232</v>
      </c>
      <c r="AB204" s="73">
        <v>105.14768199287478</v>
      </c>
      <c r="AC204" s="65">
        <v>108.05932162971769</v>
      </c>
      <c r="AD204" s="63">
        <v>111.05158734612941</v>
      </c>
      <c r="AE204" s="63">
        <v>114.12671175517937</v>
      </c>
      <c r="AF204" s="73">
        <v>118.41833533280324</v>
      </c>
      <c r="AG204" s="65">
        <v>121.6974520222925</v>
      </c>
      <c r="AH204" s="63">
        <v>125.0673705815519</v>
      </c>
      <c r="AI204" s="63">
        <v>128.53060540099037</v>
      </c>
      <c r="AJ204" s="73">
        <v>133.32504337534863</v>
      </c>
      <c r="AK204" s="42"/>
      <c r="AL204" s="42"/>
      <c r="AM204" s="42"/>
      <c r="AN204" s="42"/>
      <c r="AO204" s="65">
        <v>89.059382668573249</v>
      </c>
      <c r="AP204" s="63">
        <v>91.054312840349283</v>
      </c>
      <c r="AQ204" s="63">
        <v>93.093929447973096</v>
      </c>
      <c r="AR204" s="73">
        <v>95.179233467607673</v>
      </c>
      <c r="AS204" s="42">
        <v>97.311248297282077</v>
      </c>
      <c r="AT204" s="41"/>
      <c r="AU204" s="42"/>
      <c r="AV204" s="42">
        <v>90.11999999999999</v>
      </c>
      <c r="AW204" s="69">
        <v>92.15</v>
      </c>
      <c r="AX204" s="66">
        <v>94.21</v>
      </c>
      <c r="AY204" s="36">
        <v>-37.96326544675243</v>
      </c>
      <c r="AZ204" s="36">
        <v>-39.485713594875008</v>
      </c>
      <c r="BA204" s="36">
        <v>-41.060874868793803</v>
      </c>
      <c r="BB204" s="45">
        <v>-42.690445379137657</v>
      </c>
      <c r="BC204" s="42"/>
      <c r="BD204" s="36">
        <v>-96.87508610772683</v>
      </c>
      <c r="BE204" s="36">
        <v>-99.557649671543118</v>
      </c>
      <c r="BF204" s="36">
        <v>-12.194495979902328</v>
      </c>
      <c r="BG204" s="36">
        <v>-12.997681992874774</v>
      </c>
      <c r="BI204" s="46">
        <v>88.15</v>
      </c>
      <c r="BJ204" s="46">
        <v>90.11999999999999</v>
      </c>
      <c r="BK204" s="46">
        <v>2.0300000000000153</v>
      </c>
      <c r="BL204" s="46">
        <v>2.0599999999999881</v>
      </c>
      <c r="BM204" s="46">
        <v>2.1100000000000136</v>
      </c>
    </row>
    <row r="205" spans="1:65" x14ac:dyDescent="0.2">
      <c r="A205" s="1" t="s">
        <v>98</v>
      </c>
      <c r="B205" s="1" t="s">
        <v>99</v>
      </c>
      <c r="C205" s="1" t="s">
        <v>134</v>
      </c>
      <c r="D205" s="48" t="s">
        <v>98</v>
      </c>
      <c r="E205" s="67" t="s">
        <v>84</v>
      </c>
      <c r="F205" s="68"/>
      <c r="G205" s="39">
        <v>62.081218564237126</v>
      </c>
      <c r="H205" s="39">
        <v>63.471837860076036</v>
      </c>
      <c r="I205" s="39">
        <v>69.696065619240031</v>
      </c>
      <c r="J205" s="40">
        <v>9.8062825483095889E-2</v>
      </c>
      <c r="K205" s="39"/>
      <c r="L205" s="41">
        <v>69.696065619240031</v>
      </c>
      <c r="M205" s="42">
        <v>71.626016173953488</v>
      </c>
      <c r="N205" s="42">
        <v>73.609408900912186</v>
      </c>
      <c r="O205" s="43">
        <v>75.64772366485532</v>
      </c>
      <c r="P205" s="41">
        <v>86.817039691560538</v>
      </c>
      <c r="Q205" s="42">
        <v>89.22108635363</v>
      </c>
      <c r="R205" s="42">
        <v>91.691703361497218</v>
      </c>
      <c r="S205" s="43">
        <v>94.230734111552849</v>
      </c>
      <c r="T205" s="41">
        <v>108.27701340220527</v>
      </c>
      <c r="U205" s="42">
        <v>111.27530721149908</v>
      </c>
      <c r="V205" s="42">
        <v>114.35662663707448</v>
      </c>
      <c r="W205" s="43">
        <v>117.52327073746194</v>
      </c>
      <c r="X205" s="42">
        <v>56.92</v>
      </c>
      <c r="Y205" s="41">
        <v>61.03616910794409</v>
      </c>
      <c r="Z205" s="42">
        <v>65.336653889204996</v>
      </c>
      <c r="AA205" s="42">
        <v>69.828505864540688</v>
      </c>
      <c r="AB205" s="43">
        <v>74.5190257501649</v>
      </c>
      <c r="AC205" s="41">
        <v>79.415771851638823</v>
      </c>
      <c r="AD205" s="42">
        <v>84.526568731552317</v>
      </c>
      <c r="AE205" s="42">
        <v>89.859516159721082</v>
      </c>
      <c r="AF205" s="43">
        <v>94.230734111552849</v>
      </c>
      <c r="AG205" s="41">
        <v>100.00041434949739</v>
      </c>
      <c r="AH205" s="42">
        <v>106.01737540415905</v>
      </c>
      <c r="AI205" s="42">
        <v>112.29088803204282</v>
      </c>
      <c r="AJ205" s="43">
        <v>117.52327073746194</v>
      </c>
      <c r="AK205" s="42"/>
      <c r="AL205" s="42"/>
      <c r="AM205" s="42"/>
      <c r="AN205" s="42"/>
      <c r="AO205" s="41">
        <v>58.089509646296762</v>
      </c>
      <c r="AP205" s="42">
        <v>59.390714662373796</v>
      </c>
      <c r="AQ205" s="42">
        <v>60.72106667081097</v>
      </c>
      <c r="AR205" s="43">
        <v>62.081218564237126</v>
      </c>
      <c r="AS205" s="42">
        <v>63.471837860076036</v>
      </c>
      <c r="AT205" s="41"/>
      <c r="AU205" s="42"/>
      <c r="AV205" s="42">
        <v>49.584633292800007</v>
      </c>
      <c r="AW205" s="42">
        <v>53.179999999999993</v>
      </c>
      <c r="AX205" s="66">
        <v>56.92</v>
      </c>
      <c r="AY205" s="36">
        <v>-11.606555972943269</v>
      </c>
      <c r="AZ205" s="36">
        <v>-12.235301511579692</v>
      </c>
      <c r="BA205" s="36">
        <v>-12.888342230101216</v>
      </c>
      <c r="BB205" s="45">
        <v>-13.566505100618194</v>
      </c>
      <c r="BC205" s="42"/>
      <c r="BD205" s="36">
        <v>-61.03616910794409</v>
      </c>
      <c r="BE205" s="36">
        <v>-65.336653889204996</v>
      </c>
      <c r="BF205" s="36">
        <v>-20.243872571740681</v>
      </c>
      <c r="BG205" s="36">
        <v>-21.339025750164907</v>
      </c>
      <c r="BI205" s="46">
        <v>46.118272000000005</v>
      </c>
      <c r="BJ205" s="46">
        <v>49.584633292800007</v>
      </c>
      <c r="BK205" s="46">
        <v>3.5985139745587205</v>
      </c>
      <c r="BL205" s="46">
        <v>3.7379950823766919</v>
      </c>
      <c r="BM205" s="46">
        <v>3.8734789035345685</v>
      </c>
    </row>
    <row r="206" spans="1:65" ht="12.75" thickBot="1" x14ac:dyDescent="0.25">
      <c r="A206" s="1" t="s">
        <v>98</v>
      </c>
      <c r="B206" s="1" t="s">
        <v>99</v>
      </c>
      <c r="C206" s="1" t="s">
        <v>134</v>
      </c>
      <c r="D206" s="48" t="s">
        <v>98</v>
      </c>
      <c r="E206" s="76" t="s">
        <v>85</v>
      </c>
      <c r="F206" s="77"/>
      <c r="G206" s="39">
        <v>95.86373041730171</v>
      </c>
      <c r="H206" s="39">
        <v>98.011077978649269</v>
      </c>
      <c r="I206" s="39">
        <v>127.62404900493716</v>
      </c>
      <c r="J206" s="40">
        <v>0.30213901976201896</v>
      </c>
      <c r="K206" s="39"/>
      <c r="L206" s="78">
        <v>127.62404900493716</v>
      </c>
      <c r="M206" s="79">
        <v>131.15808068927174</v>
      </c>
      <c r="N206" s="79">
        <v>134.78997308280071</v>
      </c>
      <c r="O206" s="80">
        <v>138.52243604193151</v>
      </c>
      <c r="P206" s="78">
        <v>154.12207322926071</v>
      </c>
      <c r="Q206" s="79">
        <v>158.38986048639802</v>
      </c>
      <c r="R206" s="79">
        <v>162.77582684462422</v>
      </c>
      <c r="S206" s="80">
        <v>167.28324479600431</v>
      </c>
      <c r="T206" s="78">
        <v>185.68668026465744</v>
      </c>
      <c r="U206" s="79">
        <v>190.82852160671374</v>
      </c>
      <c r="V206" s="79">
        <v>196.11274544141403</v>
      </c>
      <c r="W206" s="80">
        <v>201.54329447582828</v>
      </c>
      <c r="X206" s="42">
        <v>94.85</v>
      </c>
      <c r="Y206" s="78">
        <v>97.476486997338313</v>
      </c>
      <c r="Z206" s="79">
        <v>100.17570392559057</v>
      </c>
      <c r="AA206" s="79">
        <v>102.94966474593613</v>
      </c>
      <c r="AB206" s="80">
        <v>105.80043918806096</v>
      </c>
      <c r="AC206" s="78">
        <v>108.73015429444078</v>
      </c>
      <c r="AD206" s="79">
        <v>111.74099600738687</v>
      </c>
      <c r="AE206" s="79">
        <v>114.83521080003878</v>
      </c>
      <c r="AF206" s="80">
        <v>119.20737159586778</v>
      </c>
      <c r="AG206" s="78">
        <v>122.50833745230872</v>
      </c>
      <c r="AH206" s="79">
        <v>125.90071020279922</v>
      </c>
      <c r="AI206" s="79">
        <v>129.38702099144774</v>
      </c>
      <c r="AJ206" s="80">
        <v>134.27714712434044</v>
      </c>
      <c r="AK206" s="42"/>
      <c r="AL206" s="42">
        <v>0.62647766357324808</v>
      </c>
      <c r="AM206" s="42"/>
      <c r="AN206" s="42"/>
      <c r="AO206" s="78">
        <v>89.699867715125123</v>
      </c>
      <c r="AP206" s="79">
        <v>91.70914475194391</v>
      </c>
      <c r="AQ206" s="79">
        <v>93.763429594387446</v>
      </c>
      <c r="AR206" s="80">
        <v>95.86373041730171</v>
      </c>
      <c r="AS206" s="42">
        <v>98.011077978649269</v>
      </c>
      <c r="AT206" s="78"/>
      <c r="AU206" s="79"/>
      <c r="AV206" s="79">
        <v>90.74264578559999</v>
      </c>
      <c r="AW206" s="79">
        <v>92.78</v>
      </c>
      <c r="AX206" s="66">
        <v>94.85</v>
      </c>
      <c r="AY206" s="36">
        <v>-37.92418128981204</v>
      </c>
      <c r="AZ206" s="36">
        <v>-39.448935937327832</v>
      </c>
      <c r="BA206" s="36">
        <v>-41.026543488413267</v>
      </c>
      <c r="BB206" s="45">
        <v>-42.658705624629803</v>
      </c>
      <c r="BC206" s="42"/>
      <c r="BD206" s="36">
        <v>-97.476486997338313</v>
      </c>
      <c r="BE206" s="36">
        <v>-100.17570392559057</v>
      </c>
      <c r="BF206" s="36">
        <v>-12.207018960336143</v>
      </c>
      <c r="BG206" s="36">
        <v>-13.020439188060962</v>
      </c>
      <c r="BI206" s="46">
        <v>88.754543999999996</v>
      </c>
      <c r="BJ206" s="46">
        <v>90.74264578559999</v>
      </c>
      <c r="BK206" s="46">
        <v>2.0326352655974347</v>
      </c>
      <c r="BL206" s="46">
        <v>2.0734473467442456</v>
      </c>
      <c r="BM206" s="46">
        <v>2.1281645673113161</v>
      </c>
    </row>
    <row r="211" spans="1:39" x14ac:dyDescent="0.2">
      <c r="A211" s="1" t="s">
        <v>181</v>
      </c>
      <c r="B211" s="1" t="s">
        <v>182</v>
      </c>
      <c r="C211" s="1" t="s">
        <v>125</v>
      </c>
      <c r="D211" s="1">
        <v>24</v>
      </c>
      <c r="E211" s="1" t="s">
        <v>29</v>
      </c>
      <c r="F211" s="1" t="s">
        <v>30</v>
      </c>
      <c r="L211" s="1">
        <v>17.862834861303661</v>
      </c>
      <c r="M211" s="1">
        <v>18.357473801723437</v>
      </c>
      <c r="N211" s="1">
        <v>18.865809766343421</v>
      </c>
      <c r="O211" s="1">
        <v>19.388222038832176</v>
      </c>
      <c r="P211" s="1">
        <v>22.553828252960297</v>
      </c>
      <c r="Q211" s="1">
        <v>23.178365276118992</v>
      </c>
      <c r="R211" s="1">
        <v>23.820196325325995</v>
      </c>
      <c r="S211" s="1">
        <v>24.479800288662997</v>
      </c>
      <c r="T211" s="1">
        <v>29.023486879322988</v>
      </c>
      <c r="U211" s="1">
        <v>29.827174922611977</v>
      </c>
      <c r="V211" s="1">
        <v>30.65311785462648</v>
      </c>
      <c r="W211" s="1">
        <v>31.501931934468917</v>
      </c>
      <c r="X211" s="1">
        <v>13.13</v>
      </c>
      <c r="Y211" s="1">
        <v>16.033582227464969</v>
      </c>
      <c r="Z211" s="1">
        <v>18.357473801723437</v>
      </c>
      <c r="AA211" s="1">
        <v>18.865809766343421</v>
      </c>
      <c r="AB211" s="1">
        <v>19.388222038832176</v>
      </c>
      <c r="AC211" s="1">
        <v>22.553828252960297</v>
      </c>
      <c r="AD211" s="1">
        <v>23.178365276118992</v>
      </c>
      <c r="AE211" s="1">
        <v>23.820196325325995</v>
      </c>
      <c r="AF211" s="1">
        <v>24.479800288662997</v>
      </c>
      <c r="AG211" s="1">
        <v>28.318010618984708</v>
      </c>
      <c r="AH211" s="1">
        <v>29.827174922611977</v>
      </c>
      <c r="AI211" s="1">
        <v>30.65311785462648</v>
      </c>
      <c r="AJ211" s="1">
        <v>31.501931934468917</v>
      </c>
      <c r="AM211" s="1" t="s">
        <v>81</v>
      </c>
    </row>
    <row r="212" spans="1:39" x14ac:dyDescent="0.2">
      <c r="A212" s="1" t="s">
        <v>181</v>
      </c>
      <c r="B212" s="1" t="s">
        <v>182</v>
      </c>
      <c r="C212" s="1" t="s">
        <v>125</v>
      </c>
      <c r="D212" s="1">
        <v>24</v>
      </c>
      <c r="E212" s="1" t="s">
        <v>31</v>
      </c>
      <c r="L212" s="1">
        <v>1.5042068355239566</v>
      </c>
      <c r="M212" s="1">
        <v>1.5458597579784747</v>
      </c>
      <c r="N212" s="1">
        <v>1.5886660895972309</v>
      </c>
      <c r="O212" s="1">
        <v>1.6326577693804616</v>
      </c>
      <c r="P212" s="1">
        <v>1.8160283353730535</v>
      </c>
      <c r="Q212" s="1">
        <v>1.8663158926704206</v>
      </c>
      <c r="R212" s="1">
        <v>1.9179959604092154</v>
      </c>
      <c r="S212" s="1">
        <v>1.9711070985321695</v>
      </c>
      <c r="T212" s="1">
        <v>2.1897948912589489</v>
      </c>
      <c r="U212" s="1">
        <v>2.2504324011032235</v>
      </c>
      <c r="V212" s="1">
        <v>2.3127490214499442</v>
      </c>
      <c r="W212" s="1">
        <v>2.3767912484709797</v>
      </c>
      <c r="X212" s="1">
        <v>1.08</v>
      </c>
      <c r="Y212" s="1">
        <v>1.5042068355239557</v>
      </c>
      <c r="Z212" s="1">
        <v>1.5458597579784712</v>
      </c>
      <c r="AA212" s="1">
        <v>1.5886660895972293</v>
      </c>
      <c r="AB212" s="1">
        <v>1.6326577693804551</v>
      </c>
      <c r="AC212" s="1">
        <v>1.6778676207497858</v>
      </c>
      <c r="AD212" s="1">
        <v>1.7243293760387086</v>
      </c>
      <c r="AE212" s="1">
        <v>1.7720777016612106</v>
      </c>
      <c r="AF212" s="1">
        <v>1.82114822397735</v>
      </c>
      <c r="AG212" s="1">
        <v>1.8715775558751044</v>
      </c>
      <c r="AH212" s="1">
        <v>1.9234033240882469</v>
      </c>
      <c r="AI212" s="1">
        <v>1.9766641972706811</v>
      </c>
      <c r="AJ212" s="1">
        <v>2.0313999148482971</v>
      </c>
    </row>
    <row r="213" spans="1:39" x14ac:dyDescent="0.2">
      <c r="A213" s="1" t="s">
        <v>181</v>
      </c>
      <c r="B213" s="1" t="s">
        <v>182</v>
      </c>
      <c r="C213" s="1" t="s">
        <v>125</v>
      </c>
      <c r="D213" s="1">
        <v>24</v>
      </c>
      <c r="E213" s="1" t="s">
        <v>82</v>
      </c>
      <c r="L213" s="1">
        <v>101.06423272793316</v>
      </c>
      <c r="M213" s="1">
        <v>103.86279775856985</v>
      </c>
      <c r="N213" s="1">
        <v>106.73885772504389</v>
      </c>
      <c r="O213" s="1">
        <v>109.6945585360673</v>
      </c>
      <c r="P213" s="1">
        <v>127.61238040447456</v>
      </c>
      <c r="Q213" s="1">
        <v>131.14608897412921</v>
      </c>
      <c r="R213" s="1">
        <v>134.77764930562444</v>
      </c>
      <c r="S213" s="1">
        <v>138.50977100760701</v>
      </c>
      <c r="T213" s="1">
        <v>163.21944220348115</v>
      </c>
      <c r="U213" s="1">
        <v>167.73914428740579</v>
      </c>
      <c r="V213" s="1">
        <v>172.38400123432751</v>
      </c>
      <c r="W213" s="1">
        <v>177.1574787018142</v>
      </c>
      <c r="X213" s="1">
        <v>54.54</v>
      </c>
      <c r="Y213" s="1">
        <v>56.050264637162179</v>
      </c>
      <c r="Z213" s="1">
        <v>58.332778581947558</v>
      </c>
      <c r="AA213" s="1">
        <v>62.630686567557461</v>
      </c>
      <c r="AB213" s="1">
        <v>67.121891969336474</v>
      </c>
      <c r="AC213" s="1">
        <v>69.185076531364231</v>
      </c>
      <c r="AD213" s="1">
        <v>74.012575696650089</v>
      </c>
      <c r="AE213" s="1">
        <v>79.054380626175998</v>
      </c>
      <c r="AF213" s="1">
        <v>84.31865830914262</v>
      </c>
      <c r="AG213" s="1">
        <v>86.653522407002157</v>
      </c>
      <c r="AH213" s="1">
        <v>91.575883718283336</v>
      </c>
      <c r="AI213" s="1">
        <v>97.449497662612828</v>
      </c>
      <c r="AJ213" s="1">
        <v>103.57818418056509</v>
      </c>
    </row>
    <row r="214" spans="1:39" x14ac:dyDescent="0.2">
      <c r="A214" s="1" t="s">
        <v>181</v>
      </c>
      <c r="B214" s="1" t="s">
        <v>182</v>
      </c>
      <c r="C214" s="1" t="s">
        <v>125</v>
      </c>
      <c r="D214" s="1">
        <v>24</v>
      </c>
      <c r="E214" s="1" t="s">
        <v>83</v>
      </c>
      <c r="L214" s="1">
        <v>12.017498047447816</v>
      </c>
      <c r="M214" s="1">
        <v>12.350274034397318</v>
      </c>
      <c r="N214" s="1">
        <v>12.692264905930365</v>
      </c>
      <c r="O214" s="1">
        <v>13.04372583099309</v>
      </c>
      <c r="P214" s="1">
        <v>14.527969413767561</v>
      </c>
      <c r="Q214" s="1">
        <v>14.930262748116421</v>
      </c>
      <c r="R214" s="1">
        <v>15.343695968725511</v>
      </c>
      <c r="S214" s="1">
        <v>15.768577549674058</v>
      </c>
      <c r="T214" s="1">
        <v>17.53148002592722</v>
      </c>
      <c r="U214" s="1">
        <v>18.016943434806443</v>
      </c>
      <c r="V214" s="1">
        <v>18.515849788663047</v>
      </c>
      <c r="W214" s="1">
        <v>19.028571335469508</v>
      </c>
      <c r="X214" s="1">
        <v>58.08</v>
      </c>
      <c r="Y214" s="1">
        <v>12.017498047447816</v>
      </c>
      <c r="Z214" s="1">
        <v>12.350274034397318</v>
      </c>
      <c r="AA214" s="1">
        <v>12.692264905930365</v>
      </c>
      <c r="AB214" s="1">
        <v>13.04372583099309</v>
      </c>
      <c r="AC214" s="1">
        <v>13.404919044403201</v>
      </c>
      <c r="AD214" s="1">
        <v>13.776114042510715</v>
      </c>
      <c r="AE214" s="1">
        <v>14.157587784276705</v>
      </c>
      <c r="AF214" s="1">
        <v>14.549624897920129</v>
      </c>
      <c r="AG214" s="1">
        <v>14.952517893286887</v>
      </c>
      <c r="AH214" s="1">
        <v>15.366567380099605</v>
      </c>
      <c r="AI214" s="1">
        <v>15.792082292250944</v>
      </c>
      <c r="AJ214" s="1">
        <v>16.229380118307812</v>
      </c>
    </row>
    <row r="215" spans="1:39" x14ac:dyDescent="0.2">
      <c r="A215" s="1" t="s">
        <v>181</v>
      </c>
      <c r="B215" s="1" t="s">
        <v>182</v>
      </c>
      <c r="C215" s="1" t="s">
        <v>125</v>
      </c>
      <c r="D215" s="1">
        <v>24</v>
      </c>
      <c r="E215" s="1" t="s">
        <v>84</v>
      </c>
      <c r="L215" s="1">
        <v>118.92706758923683</v>
      </c>
      <c r="M215" s="1">
        <v>122.2202715602933</v>
      </c>
      <c r="N215" s="1">
        <v>125.6046674913873</v>
      </c>
      <c r="O215" s="1">
        <v>129.08278057489949</v>
      </c>
      <c r="P215" s="1">
        <v>150.16620865743485</v>
      </c>
      <c r="Q215" s="1">
        <v>154.32445425024821</v>
      </c>
      <c r="R215" s="1">
        <v>158.59784563095042</v>
      </c>
      <c r="S215" s="1">
        <v>162.98957129627001</v>
      </c>
      <c r="T215" s="1">
        <v>192.24292908280415</v>
      </c>
      <c r="U215" s="1">
        <v>197.56631921001778</v>
      </c>
      <c r="V215" s="1">
        <v>203.037119088954</v>
      </c>
      <c r="W215" s="1">
        <v>208.65941063628313</v>
      </c>
      <c r="X215" s="1">
        <v>67.67</v>
      </c>
      <c r="Y215" s="1">
        <v>72.083846864627148</v>
      </c>
      <c r="Z215" s="1">
        <v>76.690252383670995</v>
      </c>
      <c r="AA215" s="1">
        <v>81.496496333900879</v>
      </c>
      <c r="AB215" s="1">
        <v>86.510114008168657</v>
      </c>
      <c r="AC215" s="1">
        <v>91.738904784324532</v>
      </c>
      <c r="AD215" s="1">
        <v>97.190940972769084</v>
      </c>
      <c r="AE215" s="1">
        <v>102.87457695150199</v>
      </c>
      <c r="AF215" s="1">
        <v>108.79845859780562</v>
      </c>
      <c r="AG215" s="1">
        <v>114.97153302598686</v>
      </c>
      <c r="AH215" s="1">
        <v>121.40305864089531</v>
      </c>
      <c r="AI215" s="1">
        <v>128.10261551723931</v>
      </c>
      <c r="AJ215" s="1">
        <v>135.080116115034</v>
      </c>
    </row>
    <row r="216" spans="1:39" x14ac:dyDescent="0.2">
      <c r="A216" s="1" t="s">
        <v>181</v>
      </c>
      <c r="B216" s="1" t="s">
        <v>182</v>
      </c>
      <c r="C216" s="1" t="s">
        <v>125</v>
      </c>
      <c r="D216" s="1">
        <v>24</v>
      </c>
      <c r="E216" s="1" t="s">
        <v>85</v>
      </c>
      <c r="L216" s="1">
        <v>13.521704882971772</v>
      </c>
      <c r="M216" s="1">
        <v>13.896133792375792</v>
      </c>
      <c r="N216" s="1">
        <v>14.280930995527596</v>
      </c>
      <c r="O216" s="1">
        <v>14.676383600373551</v>
      </c>
      <c r="P216" s="1">
        <v>16.343997749140616</v>
      </c>
      <c r="Q216" s="1">
        <v>16.796578640786841</v>
      </c>
      <c r="R216" s="1">
        <v>17.261691929134727</v>
      </c>
      <c r="S216" s="1">
        <v>17.739684648206229</v>
      </c>
      <c r="T216" s="1">
        <v>19.721274917186168</v>
      </c>
      <c r="U216" s="1">
        <v>20.267375835909668</v>
      </c>
      <c r="V216" s="1">
        <v>20.828598810112993</v>
      </c>
      <c r="W216" s="1">
        <v>21.405362583940487</v>
      </c>
      <c r="X216" s="1">
        <v>59.16</v>
      </c>
      <c r="Y216" s="1">
        <v>13.521704882971772</v>
      </c>
      <c r="Z216" s="1">
        <v>13.896133792375789</v>
      </c>
      <c r="AA216" s="1">
        <v>14.280930995527594</v>
      </c>
      <c r="AB216" s="1">
        <v>14.676383600373544</v>
      </c>
      <c r="AC216" s="1">
        <v>15.082786665152987</v>
      </c>
      <c r="AD216" s="1">
        <v>15.500443418549423</v>
      </c>
      <c r="AE216" s="1">
        <v>15.929665485937916</v>
      </c>
      <c r="AF216" s="1">
        <v>16.370773121897479</v>
      </c>
      <c r="AG216" s="1">
        <v>16.824095449161991</v>
      </c>
      <c r="AH216" s="1">
        <v>17.289970704187851</v>
      </c>
      <c r="AI216" s="1">
        <v>17.768746489521625</v>
      </c>
      <c r="AJ216" s="1">
        <v>18.260780033156109</v>
      </c>
      <c r="AL216" s="1">
        <v>0.47993383079297691</v>
      </c>
    </row>
    <row r="217" spans="1:39" x14ac:dyDescent="0.2">
      <c r="A217" s="1" t="s">
        <v>181</v>
      </c>
      <c r="B217" s="1" t="s">
        <v>182</v>
      </c>
      <c r="C217" s="1" t="s">
        <v>125</v>
      </c>
      <c r="D217" s="1">
        <v>24</v>
      </c>
      <c r="E217" s="1" t="s">
        <v>183</v>
      </c>
      <c r="L217" s="1">
        <v>13.851887290747785</v>
      </c>
      <c r="M217" s="1">
        <v>14.235459266053475</v>
      </c>
      <c r="N217" s="1">
        <v>14.629652715325257</v>
      </c>
      <c r="O217" s="1">
        <v>15.034761757311308</v>
      </c>
      <c r="P217" s="1">
        <v>17.17523267562402</v>
      </c>
      <c r="Q217" s="1">
        <v>17.65083125547417</v>
      </c>
      <c r="R217" s="1">
        <v>18.139599613773754</v>
      </c>
      <c r="S217" s="1">
        <v>18.641902434253453</v>
      </c>
      <c r="T217" s="1">
        <v>21.146973744159091</v>
      </c>
      <c r="U217" s="1">
        <v>21.732553623675049</v>
      </c>
      <c r="V217" s="1">
        <v>22.334348768762446</v>
      </c>
      <c r="W217" s="1">
        <v>22.952808195596116</v>
      </c>
      <c r="Y217" s="1">
        <v>13.851887290747785</v>
      </c>
      <c r="Z217" s="1">
        <v>14.235459266053475</v>
      </c>
      <c r="AA217" s="1">
        <v>14.629652715325257</v>
      </c>
      <c r="AB217" s="1">
        <v>15.034761757311308</v>
      </c>
      <c r="AC217" s="1">
        <v>17.17523267562402</v>
      </c>
      <c r="AD217" s="1">
        <v>17.65083125547417</v>
      </c>
      <c r="AE217" s="1">
        <v>18.139599613773754</v>
      </c>
      <c r="AF217" s="1">
        <v>18.641902434253453</v>
      </c>
      <c r="AG217" s="1">
        <v>21.146973744159091</v>
      </c>
      <c r="AH217" s="1">
        <v>21.732553623675049</v>
      </c>
      <c r="AI217" s="1">
        <v>22.334348768762446</v>
      </c>
      <c r="AJ217" s="1">
        <v>22.952808195596116</v>
      </c>
    </row>
    <row r="218" spans="1:39" x14ac:dyDescent="0.2">
      <c r="A218" s="1" t="s">
        <v>181</v>
      </c>
      <c r="B218" s="1" t="s">
        <v>182</v>
      </c>
      <c r="C218" s="1" t="s">
        <v>125</v>
      </c>
      <c r="D218" s="1">
        <v>24</v>
      </c>
      <c r="E218" s="1" t="s">
        <v>184</v>
      </c>
      <c r="L218" s="1">
        <v>41.785748178650842</v>
      </c>
      <c r="M218" s="1">
        <v>42.942835413919994</v>
      </c>
      <c r="N218" s="1">
        <v>44.131963498722314</v>
      </c>
      <c r="O218" s="1">
        <v>45.354019674751868</v>
      </c>
      <c r="P218" s="1">
        <v>49.336639999755704</v>
      </c>
      <c r="Q218" s="1">
        <v>50.702818633933035</v>
      </c>
      <c r="R218" s="1">
        <v>52.106828057975491</v>
      </c>
      <c r="S218" s="1">
        <v>53.549715842549205</v>
      </c>
      <c r="T218" s="1">
        <v>58.715530073769315</v>
      </c>
      <c r="U218" s="1">
        <v>60.341419122589357</v>
      </c>
      <c r="V218" s="1">
        <v>62.012330590448308</v>
      </c>
      <c r="W218" s="1">
        <v>63.729511191085706</v>
      </c>
      <c r="Y218" s="1">
        <v>41.785748178650842</v>
      </c>
      <c r="Z218" s="1">
        <v>42.942835413919994</v>
      </c>
      <c r="AA218" s="1">
        <v>44.131963498722314</v>
      </c>
      <c r="AB218" s="1">
        <v>45.354019674751868</v>
      </c>
      <c r="AC218" s="1">
        <v>49.336639999755704</v>
      </c>
      <c r="AD218" s="1">
        <v>50.702818633933035</v>
      </c>
      <c r="AE218" s="1">
        <v>52.106828057975491</v>
      </c>
      <c r="AF218" s="1">
        <v>53.549715842549205</v>
      </c>
      <c r="AG218" s="1">
        <v>58.715530073769315</v>
      </c>
      <c r="AH218" s="1">
        <v>60.341419122589357</v>
      </c>
      <c r="AI218" s="1">
        <v>62.012330590448308</v>
      </c>
      <c r="AJ218" s="1">
        <v>63.729511191085706</v>
      </c>
    </row>
    <row r="220" spans="1:39" x14ac:dyDescent="0.2">
      <c r="A220" s="1" t="s">
        <v>181</v>
      </c>
      <c r="B220" s="1" t="s">
        <v>185</v>
      </c>
      <c r="C220" s="1" t="s">
        <v>125</v>
      </c>
      <c r="D220" s="1">
        <v>24</v>
      </c>
      <c r="E220" s="1" t="s">
        <v>186</v>
      </c>
      <c r="L220" s="1">
        <v>0</v>
      </c>
      <c r="M220" s="1">
        <v>0</v>
      </c>
      <c r="N220" s="1">
        <v>0</v>
      </c>
      <c r="O220" s="1">
        <v>0</v>
      </c>
      <c r="P220" s="1">
        <v>0</v>
      </c>
      <c r="Q220" s="1">
        <v>0</v>
      </c>
      <c r="R220" s="1">
        <v>0</v>
      </c>
      <c r="S220" s="1">
        <v>0</v>
      </c>
      <c r="T220" s="1">
        <v>0</v>
      </c>
      <c r="U220" s="1">
        <v>0</v>
      </c>
      <c r="V220" s="1">
        <v>0</v>
      </c>
      <c r="W220" s="1">
        <v>0</v>
      </c>
    </row>
    <row r="221" spans="1:39" x14ac:dyDescent="0.2">
      <c r="A221" s="1" t="s">
        <v>181</v>
      </c>
      <c r="B221" s="1" t="s">
        <v>185</v>
      </c>
      <c r="C221" s="1" t="s">
        <v>125</v>
      </c>
      <c r="D221" s="1">
        <v>24</v>
      </c>
      <c r="E221" s="1" t="s">
        <v>187</v>
      </c>
      <c r="L221" s="1">
        <v>0</v>
      </c>
      <c r="M221" s="1">
        <v>0</v>
      </c>
      <c r="N221" s="1">
        <v>0</v>
      </c>
      <c r="O221" s="1">
        <v>0</v>
      </c>
      <c r="P221" s="1">
        <v>0</v>
      </c>
      <c r="Q221" s="1">
        <v>0</v>
      </c>
      <c r="R221" s="1">
        <v>0</v>
      </c>
      <c r="S221" s="1">
        <v>0</v>
      </c>
      <c r="T221" s="1">
        <v>0</v>
      </c>
      <c r="U221" s="1">
        <v>0</v>
      </c>
      <c r="V221" s="1">
        <v>0</v>
      </c>
      <c r="W221" s="1">
        <v>0</v>
      </c>
    </row>
    <row r="224" spans="1:39" x14ac:dyDescent="0.2">
      <c r="A224" s="1" t="s">
        <v>188</v>
      </c>
      <c r="B224" s="1" t="s">
        <v>189</v>
      </c>
      <c r="C224" s="1" t="s">
        <v>126</v>
      </c>
      <c r="D224" s="1">
        <v>25</v>
      </c>
      <c r="E224" s="1" t="s">
        <v>86</v>
      </c>
    </row>
    <row r="225" spans="1:39" x14ac:dyDescent="0.2">
      <c r="A225" s="1" t="s">
        <v>188</v>
      </c>
      <c r="B225" s="1" t="s">
        <v>189</v>
      </c>
      <c r="C225" s="1" t="s">
        <v>126</v>
      </c>
      <c r="D225" s="1">
        <v>25</v>
      </c>
      <c r="E225" s="1" t="s">
        <v>29</v>
      </c>
      <c r="F225" s="1" t="s">
        <v>30</v>
      </c>
      <c r="L225" s="1">
        <v>6.8720879191969271</v>
      </c>
      <c r="M225" s="1">
        <v>7.0623825904076423</v>
      </c>
      <c r="N225" s="1">
        <v>7.2579467026262412</v>
      </c>
      <c r="O225" s="1">
        <v>7.458926171701858</v>
      </c>
      <c r="P225" s="1">
        <v>8.3900267167631348</v>
      </c>
      <c r="Q225" s="1">
        <v>8.6223545615591224</v>
      </c>
      <c r="R225" s="1">
        <v>8.8611157860438414</v>
      </c>
      <c r="S225" s="1">
        <v>9.1064885366390289</v>
      </c>
      <c r="T225" s="1">
        <v>10.668517132683959</v>
      </c>
      <c r="U225" s="1">
        <v>10.9639385510274</v>
      </c>
      <c r="V225" s="1">
        <v>11.267540470309314</v>
      </c>
      <c r="W225" s="1">
        <v>11.57954941640579</v>
      </c>
      <c r="X225" s="1">
        <v>4.0999999999999996</v>
      </c>
      <c r="Y225" s="1">
        <v>6.7535329118512077</v>
      </c>
      <c r="Z225" s="1">
        <v>7.0623825904076423</v>
      </c>
      <c r="AA225" s="1">
        <v>7.2579467026262412</v>
      </c>
      <c r="AB225" s="1">
        <v>7.458926171701858</v>
      </c>
      <c r="AC225" s="1">
        <v>8.3900267167631348</v>
      </c>
      <c r="AD225" s="1">
        <v>8.6223545615591224</v>
      </c>
      <c r="AE225" s="1">
        <v>8.8611157860438414</v>
      </c>
      <c r="AF225" s="1">
        <v>9.1064885366390289</v>
      </c>
      <c r="AG225" s="1">
        <v>10.668517132683959</v>
      </c>
      <c r="AH225" s="1">
        <v>10.9639385510274</v>
      </c>
      <c r="AI225" s="1">
        <v>11.267540470309314</v>
      </c>
      <c r="AJ225" s="1">
        <v>11.57954941640579</v>
      </c>
      <c r="AM225" s="1" t="s">
        <v>81</v>
      </c>
    </row>
    <row r="226" spans="1:39" x14ac:dyDescent="0.2">
      <c r="A226" s="1" t="s">
        <v>188</v>
      </c>
      <c r="B226" s="1" t="s">
        <v>189</v>
      </c>
      <c r="C226" s="1" t="s">
        <v>126</v>
      </c>
      <c r="D226" s="1">
        <v>25</v>
      </c>
      <c r="E226" s="1" t="s">
        <v>31</v>
      </c>
      <c r="L226" s="1">
        <v>0.75929092775350182</v>
      </c>
      <c r="M226" s="1">
        <v>0.78031641799010165</v>
      </c>
      <c r="N226" s="1">
        <v>0.80192412411198477</v>
      </c>
      <c r="O226" s="1">
        <v>0.82413016823251239</v>
      </c>
      <c r="P226" s="1">
        <v>0.91786523700654477</v>
      </c>
      <c r="Q226" s="1">
        <v>0.94328180116370386</v>
      </c>
      <c r="R226" s="1">
        <v>0.96940217423257402</v>
      </c>
      <c r="S226" s="1">
        <v>0.99624584535343153</v>
      </c>
      <c r="T226" s="1">
        <v>1.1075948425200259</v>
      </c>
      <c r="U226" s="1">
        <v>1.1382652004767768</v>
      </c>
      <c r="V226" s="1">
        <v>1.1697848499082466</v>
      </c>
      <c r="W226" s="1">
        <v>1.2021773085056884</v>
      </c>
      <c r="X226" s="1">
        <v>0.36</v>
      </c>
      <c r="Y226" s="1">
        <v>0.75929092775350249</v>
      </c>
      <c r="Z226" s="1">
        <v>0.78031641799009943</v>
      </c>
      <c r="AA226" s="1">
        <v>0.80192412411198477</v>
      </c>
      <c r="AB226" s="1">
        <v>0.82413016823251239</v>
      </c>
      <c r="AC226" s="1">
        <v>0.8469511189017459</v>
      </c>
      <c r="AD226" s="1">
        <v>0.87040400346871072</v>
      </c>
      <c r="AE226" s="1">
        <v>0.89450632078596903</v>
      </c>
      <c r="AF226" s="1">
        <v>0.99624584535343153</v>
      </c>
      <c r="AG226" s="1">
        <v>1.0238328433394395</v>
      </c>
      <c r="AH226" s="1">
        <v>1.0521837516207186</v>
      </c>
      <c r="AI226" s="1">
        <v>1.0813197236021908</v>
      </c>
      <c r="AJ226" s="1">
        <v>1.2021773085056884</v>
      </c>
    </row>
    <row r="227" spans="1:39" x14ac:dyDescent="0.2">
      <c r="A227" s="1" t="s">
        <v>188</v>
      </c>
      <c r="B227" s="1" t="s">
        <v>189</v>
      </c>
      <c r="C227" s="1" t="s">
        <v>126</v>
      </c>
      <c r="D227" s="1">
        <v>25</v>
      </c>
      <c r="E227" s="1" t="s">
        <v>82</v>
      </c>
      <c r="L227" s="1">
        <v>50.443261273431595</v>
      </c>
      <c r="M227" s="1">
        <v>51.840083306515481</v>
      </c>
      <c r="N227" s="1">
        <v>53.275584674417409</v>
      </c>
      <c r="O227" s="1">
        <v>54.750836444822824</v>
      </c>
      <c r="P227" s="1">
        <v>66.305164290777171</v>
      </c>
      <c r="Q227" s="1">
        <v>68.141217552412456</v>
      </c>
      <c r="R227" s="1">
        <v>70.028112880659279</v>
      </c>
      <c r="S227" s="1">
        <v>71.967258140851072</v>
      </c>
      <c r="T227" s="1">
        <v>84.80646781303119</v>
      </c>
      <c r="U227" s="1">
        <v>87.154839821477324</v>
      </c>
      <c r="V227" s="1">
        <v>89.568240491442666</v>
      </c>
      <c r="W227" s="1">
        <v>92.048470528609187</v>
      </c>
      <c r="X227" s="1">
        <v>45.87</v>
      </c>
      <c r="Y227" s="1">
        <v>47.140184065028023</v>
      </c>
      <c r="Z227" s="1">
        <v>50.934037853537944</v>
      </c>
      <c r="AA227" s="1">
        <v>53.275584674417409</v>
      </c>
      <c r="AB227" s="1">
        <v>54.750836444822824</v>
      </c>
      <c r="AC227" s="1">
        <v>58.375626760673313</v>
      </c>
      <c r="AD227" s="1">
        <v>62.903801948404066</v>
      </c>
      <c r="AE227" s="1">
        <v>67.637994333848354</v>
      </c>
      <c r="AF227" s="1">
        <v>71.967258140851072</v>
      </c>
      <c r="AG227" s="1">
        <v>75.81058024748755</v>
      </c>
      <c r="AH227" s="1">
        <v>81.157701716100718</v>
      </c>
      <c r="AI227" s="1">
        <v>86.742826260697612</v>
      </c>
      <c r="AJ227" s="1">
        <v>92.048470528609187</v>
      </c>
    </row>
    <row r="228" spans="1:39" x14ac:dyDescent="0.2">
      <c r="A228" s="1" t="s">
        <v>188</v>
      </c>
      <c r="B228" s="1" t="s">
        <v>189</v>
      </c>
      <c r="C228" s="1" t="s">
        <v>126</v>
      </c>
      <c r="D228" s="1">
        <v>25</v>
      </c>
      <c r="E228" s="1" t="s">
        <v>83</v>
      </c>
      <c r="L228" s="1">
        <v>7.8533433615018691</v>
      </c>
      <c r="M228" s="1">
        <v>8.0708099321356883</v>
      </c>
      <c r="N228" s="1">
        <v>8.2942983595973985</v>
      </c>
      <c r="O228" s="1">
        <v>8.5239753948480796</v>
      </c>
      <c r="P228" s="1">
        <v>9.494060667925261</v>
      </c>
      <c r="Q228" s="1">
        <v>9.7569602661988171</v>
      </c>
      <c r="R228" s="1">
        <v>10.027139805183715</v>
      </c>
      <c r="S228" s="1">
        <v>10.304800873384121</v>
      </c>
      <c r="T228" s="1">
        <v>11.45696132008332</v>
      </c>
      <c r="U228" s="1">
        <v>11.774215510238372</v>
      </c>
      <c r="V228" s="1">
        <v>12.100254771614228</v>
      </c>
      <c r="W228" s="1">
        <v>12.435322371214921</v>
      </c>
      <c r="X228" s="1">
        <v>24.88</v>
      </c>
      <c r="Y228" s="1">
        <v>7.8533433615018691</v>
      </c>
      <c r="Z228" s="1">
        <v>8.0708099321356883</v>
      </c>
      <c r="AA228" s="1">
        <v>8.2942983595973985</v>
      </c>
      <c r="AB228" s="1">
        <v>8.5239753948480796</v>
      </c>
      <c r="AC228" s="1">
        <v>8.7600124063420193</v>
      </c>
      <c r="AD228" s="1">
        <v>9.0025855078895116</v>
      </c>
      <c r="AE228" s="1">
        <v>9.2518756900602881</v>
      </c>
      <c r="AF228" s="1">
        <v>10.04998241117865</v>
      </c>
      <c r="AG228" s="1">
        <v>10.328276012933417</v>
      </c>
      <c r="AH228" s="1">
        <v>10.614275830043493</v>
      </c>
      <c r="AI228" s="1">
        <v>10.908195254964648</v>
      </c>
      <c r="AJ228" s="1">
        <v>11.645903082713261</v>
      </c>
    </row>
    <row r="229" spans="1:39" x14ac:dyDescent="0.2">
      <c r="A229" s="1" t="s">
        <v>188</v>
      </c>
      <c r="B229" s="1" t="s">
        <v>189</v>
      </c>
      <c r="C229" s="1" t="s">
        <v>126</v>
      </c>
      <c r="D229" s="1">
        <v>25</v>
      </c>
      <c r="E229" s="1" t="s">
        <v>84</v>
      </c>
      <c r="L229" s="1">
        <v>57.315349192628524</v>
      </c>
      <c r="M229" s="1">
        <v>58.902465896923125</v>
      </c>
      <c r="N229" s="1">
        <v>60.533531377043651</v>
      </c>
      <c r="O229" s="1">
        <v>62.209762616524685</v>
      </c>
      <c r="P229" s="1">
        <v>74.695191007540302</v>
      </c>
      <c r="Q229" s="1">
        <v>76.763572113971577</v>
      </c>
      <c r="R229" s="1">
        <v>78.889228666703119</v>
      </c>
      <c r="S229" s="1">
        <v>81.073746677490107</v>
      </c>
      <c r="T229" s="1">
        <v>95.47498494571515</v>
      </c>
      <c r="U229" s="1">
        <v>98.118778372504721</v>
      </c>
      <c r="V229" s="1">
        <v>100.83578096175198</v>
      </c>
      <c r="W229" s="1">
        <v>103.62801994501498</v>
      </c>
      <c r="X229" s="1">
        <v>49.97</v>
      </c>
      <c r="Y229" s="1">
        <v>53.893716976879233</v>
      </c>
      <c r="Z229" s="1">
        <v>57.996420443945588</v>
      </c>
      <c r="AA229" s="1">
        <v>60.533531377043651</v>
      </c>
      <c r="AB229" s="1">
        <v>62.209762616524685</v>
      </c>
      <c r="AC229" s="1">
        <v>66.765653477436445</v>
      </c>
      <c r="AD229" s="1">
        <v>71.526156509963187</v>
      </c>
      <c r="AE229" s="1">
        <v>76.499110119892194</v>
      </c>
      <c r="AF229" s="1">
        <v>81.073746677490107</v>
      </c>
      <c r="AG229" s="1">
        <v>86.47909738017151</v>
      </c>
      <c r="AH229" s="1">
        <v>92.121640267128114</v>
      </c>
      <c r="AI229" s="1">
        <v>98.010366731006926</v>
      </c>
      <c r="AJ229" s="1">
        <v>103.62801994501498</v>
      </c>
    </row>
    <row r="230" spans="1:39" x14ac:dyDescent="0.2">
      <c r="A230" s="1" t="s">
        <v>188</v>
      </c>
      <c r="B230" s="1" t="s">
        <v>189</v>
      </c>
      <c r="C230" s="1" t="s">
        <v>126</v>
      </c>
      <c r="D230" s="1">
        <v>25</v>
      </c>
      <c r="E230" s="1" t="s">
        <v>85</v>
      </c>
      <c r="L230" s="1">
        <v>8.6126342892553716</v>
      </c>
      <c r="M230" s="1">
        <v>8.8511263501257904</v>
      </c>
      <c r="N230" s="1">
        <v>9.0962224837093828</v>
      </c>
      <c r="O230" s="1">
        <v>9.3481055630805923</v>
      </c>
      <c r="P230" s="1">
        <v>10.411925904931806</v>
      </c>
      <c r="Q230" s="1">
        <v>10.70024206736252</v>
      </c>
      <c r="R230" s="1">
        <v>10.996541979416289</v>
      </c>
      <c r="S230" s="1">
        <v>11.301046718737553</v>
      </c>
      <c r="T230" s="1">
        <v>12.564556162603346</v>
      </c>
      <c r="U230" s="1">
        <v>12.912480710715149</v>
      </c>
      <c r="V230" s="1">
        <v>13.270039621522475</v>
      </c>
      <c r="W230" s="1">
        <v>13.637499679720609</v>
      </c>
      <c r="X230" s="1">
        <v>25.24</v>
      </c>
      <c r="Y230" s="1">
        <v>8.6126342892553716</v>
      </c>
      <c r="Z230" s="1">
        <v>8.8511263501257886</v>
      </c>
      <c r="AA230" s="1">
        <v>9.0962224837093828</v>
      </c>
      <c r="AB230" s="1">
        <v>9.3481055630805923</v>
      </c>
      <c r="AC230" s="1">
        <v>9.6069635252437653</v>
      </c>
      <c r="AD230" s="1">
        <v>9.872989511358222</v>
      </c>
      <c r="AE230" s="1">
        <v>10.146382010846256</v>
      </c>
      <c r="AF230" s="1">
        <v>11.046228256532082</v>
      </c>
      <c r="AG230" s="1">
        <v>11.352108856272856</v>
      </c>
      <c r="AH230" s="1">
        <v>11.666459581664212</v>
      </c>
      <c r="AI230" s="1">
        <v>11.989514978566838</v>
      </c>
      <c r="AJ230" s="1">
        <v>12.84808039121895</v>
      </c>
      <c r="AL230" s="1">
        <v>0.62175397685827749</v>
      </c>
    </row>
    <row r="231" spans="1:39" x14ac:dyDescent="0.2">
      <c r="A231" s="1" t="s">
        <v>188</v>
      </c>
      <c r="B231" s="1" t="s">
        <v>189</v>
      </c>
      <c r="C231" s="1" t="s">
        <v>126</v>
      </c>
      <c r="D231" s="1">
        <v>25</v>
      </c>
      <c r="E231" s="1" t="s">
        <v>183</v>
      </c>
      <c r="L231" s="1">
        <v>3.3282601005687096</v>
      </c>
      <c r="M231" s="1">
        <v>3.4204227982798705</v>
      </c>
      <c r="N231" s="1">
        <v>3.5151375690240094</v>
      </c>
      <c r="O231" s="1">
        <v>3.6124750821383684</v>
      </c>
      <c r="P231" s="1">
        <v>4.1299309557423367</v>
      </c>
      <c r="Q231" s="1">
        <v>4.2442926843154751</v>
      </c>
      <c r="R231" s="1">
        <v>4.3618211982664787</v>
      </c>
      <c r="S231" s="1">
        <v>4.4826041889039221</v>
      </c>
      <c r="T231" s="1">
        <v>5.0849699177714278</v>
      </c>
      <c r="U231" s="1">
        <v>5.2257775864154237</v>
      </c>
      <c r="V231" s="1">
        <v>5.370484353750185</v>
      </c>
      <c r="W231" s="1">
        <v>5.5191981895386268</v>
      </c>
      <c r="Y231" s="1">
        <v>3.3282601005687096</v>
      </c>
      <c r="Z231" s="1">
        <v>3.4204227982798705</v>
      </c>
      <c r="AA231" s="1">
        <v>3.5151375690240094</v>
      </c>
      <c r="AB231" s="1">
        <v>3.6124750821383684</v>
      </c>
      <c r="AC231" s="1">
        <v>4.1299309557423367</v>
      </c>
      <c r="AD231" s="1">
        <v>4.2442926843154751</v>
      </c>
      <c r="AE231" s="1">
        <v>4.3618211982664787</v>
      </c>
      <c r="AF231" s="1">
        <v>4.4826041889039221</v>
      </c>
      <c r="AG231" s="1">
        <v>5.0849699177714278</v>
      </c>
      <c r="AH231" s="1">
        <v>5.2257775864154237</v>
      </c>
      <c r="AI231" s="1">
        <v>5.370484353750185</v>
      </c>
      <c r="AJ231" s="1">
        <v>5.5191981895386268</v>
      </c>
    </row>
    <row r="232" spans="1:39" x14ac:dyDescent="0.2">
      <c r="A232" s="1" t="s">
        <v>188</v>
      </c>
      <c r="B232" s="1" t="s">
        <v>189</v>
      </c>
      <c r="C232" s="1" t="s">
        <v>126</v>
      </c>
      <c r="D232" s="1">
        <v>25</v>
      </c>
      <c r="E232" s="1" t="s">
        <v>184</v>
      </c>
      <c r="L232" s="1">
        <v>12.451577158681994</v>
      </c>
      <c r="M232" s="1">
        <v>12.796373210380814</v>
      </c>
      <c r="N232" s="1">
        <v>13.150716993724551</v>
      </c>
      <c r="O232" s="1">
        <v>13.514872894512042</v>
      </c>
      <c r="P232" s="1">
        <v>14.786199523321823</v>
      </c>
      <c r="Q232" s="1">
        <v>15.195643495784182</v>
      </c>
      <c r="R232" s="1">
        <v>15.616425362498632</v>
      </c>
      <c r="S232" s="1">
        <v>16.048859080574616</v>
      </c>
      <c r="T232" s="1">
        <v>17.706014378745113</v>
      </c>
      <c r="U232" s="1">
        <v>18.196310810378844</v>
      </c>
      <c r="V232" s="1">
        <v>18.700184018001263</v>
      </c>
      <c r="W232" s="1">
        <v>19.218009955493237</v>
      </c>
      <c r="Y232" s="1">
        <v>12.451577158681994</v>
      </c>
      <c r="Z232" s="1">
        <v>12.796373210380814</v>
      </c>
      <c r="AA232" s="1">
        <v>13.150716993724551</v>
      </c>
      <c r="AB232" s="1">
        <v>13.514872894512042</v>
      </c>
      <c r="AC232" s="1">
        <v>14.786199523321823</v>
      </c>
      <c r="AD232" s="1">
        <v>15.195643495784182</v>
      </c>
      <c r="AE232" s="1">
        <v>15.616425362498632</v>
      </c>
      <c r="AF232" s="1">
        <v>16.048859080574616</v>
      </c>
      <c r="AG232" s="1">
        <v>17.706014378745113</v>
      </c>
      <c r="AH232" s="1">
        <v>18.196310810378844</v>
      </c>
      <c r="AI232" s="1">
        <v>18.700184018001263</v>
      </c>
      <c r="AJ232" s="1">
        <v>19.218009955493237</v>
      </c>
    </row>
    <row r="234" spans="1:39" x14ac:dyDescent="0.2">
      <c r="A234" s="1" t="s">
        <v>188</v>
      </c>
      <c r="B234" s="1" t="s">
        <v>190</v>
      </c>
      <c r="C234" s="1" t="s">
        <v>126</v>
      </c>
      <c r="D234" s="1">
        <v>25</v>
      </c>
      <c r="E234" s="1" t="s">
        <v>186</v>
      </c>
      <c r="L234" s="1">
        <v>0</v>
      </c>
      <c r="M234" s="1">
        <v>0</v>
      </c>
      <c r="N234" s="1">
        <v>0</v>
      </c>
      <c r="O234" s="1">
        <v>0</v>
      </c>
      <c r="P234" s="1">
        <v>0</v>
      </c>
      <c r="Q234" s="1">
        <v>0</v>
      </c>
      <c r="R234" s="1">
        <v>0</v>
      </c>
      <c r="S234" s="1">
        <v>0</v>
      </c>
      <c r="T234" s="1">
        <v>0</v>
      </c>
      <c r="U234" s="1">
        <v>0</v>
      </c>
      <c r="V234" s="1">
        <v>0</v>
      </c>
      <c r="W234" s="1">
        <v>0</v>
      </c>
    </row>
    <row r="235" spans="1:39" x14ac:dyDescent="0.2">
      <c r="A235" s="1" t="s">
        <v>188</v>
      </c>
      <c r="B235" s="1" t="s">
        <v>190</v>
      </c>
      <c r="C235" s="1" t="s">
        <v>126</v>
      </c>
      <c r="D235" s="1">
        <v>25</v>
      </c>
      <c r="E235" s="1" t="s">
        <v>187</v>
      </c>
      <c r="L235" s="1">
        <v>0</v>
      </c>
      <c r="M235" s="1">
        <v>0</v>
      </c>
      <c r="N235" s="1">
        <v>0</v>
      </c>
      <c r="O235" s="1">
        <v>0</v>
      </c>
      <c r="P235" s="1">
        <v>0</v>
      </c>
      <c r="Q235" s="1">
        <v>0</v>
      </c>
      <c r="R235" s="1">
        <v>0</v>
      </c>
      <c r="S235" s="1">
        <v>0</v>
      </c>
      <c r="T235" s="1">
        <v>0</v>
      </c>
      <c r="U235" s="1">
        <v>0</v>
      </c>
      <c r="V235" s="1">
        <v>0</v>
      </c>
      <c r="W235" s="1">
        <v>0</v>
      </c>
    </row>
    <row r="238" spans="1:39" x14ac:dyDescent="0.2">
      <c r="A238" s="1" t="s">
        <v>188</v>
      </c>
      <c r="B238" s="1" t="s">
        <v>191</v>
      </c>
      <c r="C238" s="1" t="s">
        <v>126</v>
      </c>
      <c r="D238" s="1">
        <v>25</v>
      </c>
      <c r="E238" s="1" t="s">
        <v>87</v>
      </c>
    </row>
    <row r="239" spans="1:39" x14ac:dyDescent="0.2">
      <c r="A239" s="1" t="s">
        <v>188</v>
      </c>
      <c r="B239" s="1" t="s">
        <v>191</v>
      </c>
      <c r="C239" s="1" t="s">
        <v>126</v>
      </c>
      <c r="D239" s="1">
        <v>25</v>
      </c>
      <c r="E239" s="1" t="s">
        <v>29</v>
      </c>
      <c r="F239" s="1" t="s">
        <v>30</v>
      </c>
      <c r="L239" s="1">
        <v>6.8720879191969271</v>
      </c>
      <c r="M239" s="1">
        <v>7.0623825904076423</v>
      </c>
      <c r="N239" s="1">
        <v>7.2579467026262412</v>
      </c>
      <c r="O239" s="1">
        <v>7.458926171701858</v>
      </c>
      <c r="P239" s="1">
        <v>8.3900267167631348</v>
      </c>
      <c r="Q239" s="1">
        <v>8.6223545615591224</v>
      </c>
      <c r="R239" s="1">
        <v>8.8611157860438414</v>
      </c>
      <c r="S239" s="1">
        <v>9.1064885366390289</v>
      </c>
      <c r="T239" s="1">
        <v>10.668517132683959</v>
      </c>
      <c r="U239" s="1">
        <v>10.9639385510274</v>
      </c>
      <c r="V239" s="1">
        <v>11.267540470309314</v>
      </c>
      <c r="W239" s="1">
        <v>11.57954941640579</v>
      </c>
      <c r="X239" s="1">
        <v>4.0999999999999996</v>
      </c>
      <c r="Y239" s="1">
        <v>6.7535329118512077</v>
      </c>
      <c r="Z239" s="1">
        <v>7.0623825904076423</v>
      </c>
      <c r="AA239" s="1">
        <v>7.2579467026262412</v>
      </c>
      <c r="AB239" s="1">
        <v>7.458926171701858</v>
      </c>
      <c r="AC239" s="1">
        <v>8.3900267167631348</v>
      </c>
      <c r="AD239" s="1">
        <v>8.6223545615591224</v>
      </c>
      <c r="AE239" s="1">
        <v>8.8611157860438414</v>
      </c>
      <c r="AF239" s="1">
        <v>9.1064885366390289</v>
      </c>
      <c r="AG239" s="1">
        <v>10.668517132683959</v>
      </c>
      <c r="AH239" s="1">
        <v>10.9639385510274</v>
      </c>
      <c r="AI239" s="1">
        <v>11.267540470309314</v>
      </c>
      <c r="AJ239" s="1">
        <v>11.57954941640579</v>
      </c>
    </row>
    <row r="240" spans="1:39" x14ac:dyDescent="0.2">
      <c r="A240" s="1" t="s">
        <v>188</v>
      </c>
      <c r="B240" s="1" t="s">
        <v>191</v>
      </c>
      <c r="C240" s="1" t="s">
        <v>126</v>
      </c>
      <c r="D240" s="1">
        <v>25</v>
      </c>
      <c r="E240" s="1" t="s">
        <v>31</v>
      </c>
      <c r="L240" s="1">
        <v>0.75929092775350182</v>
      </c>
      <c r="M240" s="1">
        <v>0.78031641799010165</v>
      </c>
      <c r="N240" s="1">
        <v>0.80192412411198477</v>
      </c>
      <c r="O240" s="1">
        <v>0.82413016823251239</v>
      </c>
      <c r="P240" s="1">
        <v>0.91786523700654477</v>
      </c>
      <c r="Q240" s="1">
        <v>0.94328180116370386</v>
      </c>
      <c r="R240" s="1">
        <v>0.96940217423257402</v>
      </c>
      <c r="S240" s="1">
        <v>0.99624584535343153</v>
      </c>
      <c r="T240" s="1">
        <v>1.1075948425200259</v>
      </c>
      <c r="U240" s="1">
        <v>1.1382652004767768</v>
      </c>
      <c r="V240" s="1">
        <v>1.1697848499082466</v>
      </c>
      <c r="W240" s="1">
        <v>1.2021773085056884</v>
      </c>
      <c r="X240" s="1">
        <v>0.36</v>
      </c>
      <c r="Y240" s="1">
        <v>0.75929092775350249</v>
      </c>
      <c r="Z240" s="1">
        <v>0.78031641799009943</v>
      </c>
      <c r="AA240" s="1">
        <v>0.80192412411198466</v>
      </c>
      <c r="AB240" s="1">
        <v>0.82413016823251239</v>
      </c>
      <c r="AC240" s="1">
        <v>0.8469511189017459</v>
      </c>
      <c r="AD240" s="1">
        <v>0.87040400346871072</v>
      </c>
      <c r="AE240" s="1">
        <v>0.89450632078596903</v>
      </c>
      <c r="AF240" s="1">
        <v>0.91927605426599834</v>
      </c>
      <c r="AG240" s="1">
        <v>0.94473168529914398</v>
      </c>
      <c r="AH240" s="1">
        <v>0.97089220704307744</v>
      </c>
      <c r="AI240" s="1">
        <v>0.99777713859411499</v>
      </c>
      <c r="AJ240" s="1">
        <v>1.0254065395509815</v>
      </c>
    </row>
    <row r="241" spans="1:38" x14ac:dyDescent="0.2">
      <c r="A241" s="1" t="s">
        <v>188</v>
      </c>
      <c r="B241" s="1" t="s">
        <v>191</v>
      </c>
      <c r="C241" s="1" t="s">
        <v>126</v>
      </c>
      <c r="D241" s="1">
        <v>25</v>
      </c>
      <c r="E241" s="1" t="s">
        <v>82</v>
      </c>
      <c r="L241" s="1">
        <v>50.443261273431595</v>
      </c>
      <c r="M241" s="1">
        <v>51.840083306515481</v>
      </c>
      <c r="N241" s="1">
        <v>53.275584674417409</v>
      </c>
      <c r="O241" s="1">
        <v>54.750836444822824</v>
      </c>
      <c r="P241" s="1">
        <v>66.305164290777171</v>
      </c>
      <c r="Q241" s="1">
        <v>68.141217552412456</v>
      </c>
      <c r="R241" s="1">
        <v>70.028112880659279</v>
      </c>
      <c r="S241" s="1">
        <v>71.967258140851072</v>
      </c>
      <c r="T241" s="1">
        <v>84.80646781303119</v>
      </c>
      <c r="U241" s="1">
        <v>87.154839821477324</v>
      </c>
      <c r="V241" s="1">
        <v>89.568240491442666</v>
      </c>
      <c r="W241" s="1">
        <v>92.048470528609187</v>
      </c>
      <c r="X241" s="1">
        <v>29.4</v>
      </c>
      <c r="Y241" s="1">
        <v>30.214114050835491</v>
      </c>
      <c r="Z241" s="1">
        <v>33.539268811318905</v>
      </c>
      <c r="AA241" s="1">
        <v>37.15062085564324</v>
      </c>
      <c r="AB241" s="1">
        <v>40.936258927072558</v>
      </c>
      <c r="AC241" s="1">
        <v>44.178510410829276</v>
      </c>
      <c r="AD241" s="1">
        <v>48.313553901221447</v>
      </c>
      <c r="AE241" s="1">
        <v>52.64372839753694</v>
      </c>
      <c r="AF241" s="1">
        <v>57.176669921623805</v>
      </c>
      <c r="AG241" s="1">
        <v>60.610426528620991</v>
      </c>
      <c r="AH241" s="1">
        <v>65.53664123813931</v>
      </c>
      <c r="AI241" s="1">
        <v>70.689203713890649</v>
      </c>
      <c r="AJ241" s="1">
        <v>76.076872160137384</v>
      </c>
    </row>
    <row r="242" spans="1:38" x14ac:dyDescent="0.2">
      <c r="A242" s="1" t="s">
        <v>188</v>
      </c>
      <c r="B242" s="1" t="s">
        <v>191</v>
      </c>
      <c r="C242" s="1" t="s">
        <v>126</v>
      </c>
      <c r="D242" s="1">
        <v>25</v>
      </c>
      <c r="E242" s="1" t="s">
        <v>83</v>
      </c>
      <c r="L242" s="1">
        <v>7.8533433615018691</v>
      </c>
      <c r="M242" s="1">
        <v>8.0708099321356883</v>
      </c>
      <c r="N242" s="1">
        <v>8.2942983595973985</v>
      </c>
      <c r="O242" s="1">
        <v>8.5239753948480796</v>
      </c>
      <c r="P242" s="1">
        <v>9.494060667925261</v>
      </c>
      <c r="Q242" s="1">
        <v>9.7569602661988171</v>
      </c>
      <c r="R242" s="1">
        <v>10.027139805183715</v>
      </c>
      <c r="S242" s="1">
        <v>10.304800873384121</v>
      </c>
      <c r="T242" s="1">
        <v>11.45696132008332</v>
      </c>
      <c r="U242" s="1">
        <v>11.774215510238372</v>
      </c>
      <c r="V242" s="1">
        <v>12.100254771614228</v>
      </c>
      <c r="W242" s="1">
        <v>12.435322371214921</v>
      </c>
      <c r="X242" s="1">
        <v>16.43</v>
      </c>
      <c r="Y242" s="1">
        <v>7.8533433615018691</v>
      </c>
      <c r="Z242" s="1">
        <v>8.0708099321356883</v>
      </c>
      <c r="AA242" s="1">
        <v>8.2942983595973985</v>
      </c>
      <c r="AB242" s="1">
        <v>8.5239753948480796</v>
      </c>
      <c r="AC242" s="1">
        <v>8.7600124063420193</v>
      </c>
      <c r="AD242" s="1">
        <v>9.0025855078895116</v>
      </c>
      <c r="AE242" s="1">
        <v>9.2518756900602881</v>
      </c>
      <c r="AF242" s="1">
        <v>9.5080689552256406</v>
      </c>
      <c r="AG242" s="1">
        <v>9.7713564563399924</v>
      </c>
      <c r="AH242" s="1">
        <v>10.041934639565453</v>
      </c>
      <c r="AI242" s="1">
        <v>10.320005390845788</v>
      </c>
      <c r="AJ242" s="1">
        <v>10.605776186539174</v>
      </c>
    </row>
    <row r="243" spans="1:38" x14ac:dyDescent="0.2">
      <c r="A243" s="1" t="s">
        <v>188</v>
      </c>
      <c r="B243" s="1" t="s">
        <v>191</v>
      </c>
      <c r="C243" s="1" t="s">
        <v>126</v>
      </c>
      <c r="D243" s="1">
        <v>25</v>
      </c>
      <c r="E243" s="1" t="s">
        <v>84</v>
      </c>
      <c r="L243" s="1">
        <v>57.315349192628524</v>
      </c>
      <c r="M243" s="1">
        <v>58.902465896923125</v>
      </c>
      <c r="N243" s="1">
        <v>60.533531377043651</v>
      </c>
      <c r="O243" s="1">
        <v>62.209762616524685</v>
      </c>
      <c r="P243" s="1">
        <v>74.695191007540302</v>
      </c>
      <c r="Q243" s="1">
        <v>76.763572113971577</v>
      </c>
      <c r="R243" s="1">
        <v>78.889228666703119</v>
      </c>
      <c r="S243" s="1">
        <v>81.073746677490107</v>
      </c>
      <c r="T243" s="1">
        <v>95.47498494571515</v>
      </c>
      <c r="U243" s="1">
        <v>98.118778372504721</v>
      </c>
      <c r="V243" s="1">
        <v>100.83578096175198</v>
      </c>
      <c r="W243" s="1">
        <v>103.62801994501498</v>
      </c>
      <c r="X243" s="1">
        <v>33.5</v>
      </c>
      <c r="Y243" s="1">
        <v>36.9676469626867</v>
      </c>
      <c r="Z243" s="1">
        <v>40.601651401726549</v>
      </c>
      <c r="AA243" s="1">
        <v>44.408567558269482</v>
      </c>
      <c r="AB243" s="1">
        <v>48.395185098774412</v>
      </c>
      <c r="AC243" s="1">
        <v>52.568537127592407</v>
      </c>
      <c r="AD243" s="1">
        <v>56.935908462780567</v>
      </c>
      <c r="AE243" s="1">
        <v>61.504844183580779</v>
      </c>
      <c r="AF243" s="1">
        <v>66.283158458262832</v>
      </c>
      <c r="AG243" s="1">
        <v>71.27894366130495</v>
      </c>
      <c r="AH243" s="1">
        <v>76.500579789166707</v>
      </c>
      <c r="AI243" s="1">
        <v>81.956744184199962</v>
      </c>
      <c r="AJ243" s="1">
        <v>87.656421576543167</v>
      </c>
    </row>
    <row r="244" spans="1:38" x14ac:dyDescent="0.2">
      <c r="A244" s="1" t="s">
        <v>188</v>
      </c>
      <c r="B244" s="1" t="s">
        <v>191</v>
      </c>
      <c r="C244" s="1" t="s">
        <v>126</v>
      </c>
      <c r="D244" s="1">
        <v>25</v>
      </c>
      <c r="E244" s="1" t="s">
        <v>85</v>
      </c>
      <c r="L244" s="1">
        <v>8.6126342892553716</v>
      </c>
      <c r="M244" s="1">
        <v>8.8511263501257904</v>
      </c>
      <c r="N244" s="1">
        <v>9.0962224837093828</v>
      </c>
      <c r="O244" s="1">
        <v>9.3481055630805923</v>
      </c>
      <c r="P244" s="1">
        <v>10.411925904931806</v>
      </c>
      <c r="Q244" s="1">
        <v>10.70024206736252</v>
      </c>
      <c r="R244" s="1">
        <v>10.996541979416289</v>
      </c>
      <c r="S244" s="1">
        <v>11.301046718737553</v>
      </c>
      <c r="T244" s="1">
        <v>12.564556162603346</v>
      </c>
      <c r="U244" s="1">
        <v>12.912480710715149</v>
      </c>
      <c r="V244" s="1">
        <v>13.270039621522475</v>
      </c>
      <c r="W244" s="1">
        <v>13.637499679720609</v>
      </c>
      <c r="X244" s="1">
        <v>16.79</v>
      </c>
      <c r="Y244" s="1">
        <v>8.6126342892553716</v>
      </c>
      <c r="Z244" s="1">
        <v>8.8511263501257886</v>
      </c>
      <c r="AA244" s="1">
        <v>9.0962224837093828</v>
      </c>
      <c r="AB244" s="1">
        <v>9.3481055630805923</v>
      </c>
      <c r="AC244" s="1">
        <v>9.6069635252437653</v>
      </c>
      <c r="AD244" s="1">
        <v>9.872989511358222</v>
      </c>
      <c r="AE244" s="1">
        <v>10.146382010846256</v>
      </c>
      <c r="AF244" s="1">
        <v>10.427345009491638</v>
      </c>
      <c r="AG244" s="1">
        <v>10.716088141639137</v>
      </c>
      <c r="AH244" s="1">
        <v>11.01282684660853</v>
      </c>
      <c r="AI244" s="1">
        <v>11.317782529439903</v>
      </c>
      <c r="AJ244" s="1">
        <v>11.631182726090156</v>
      </c>
      <c r="AL244" s="1">
        <v>0.62175397685827749</v>
      </c>
    </row>
    <row r="245" spans="1:38" x14ac:dyDescent="0.2">
      <c r="A245" s="1" t="s">
        <v>188</v>
      </c>
      <c r="B245" s="1" t="s">
        <v>191</v>
      </c>
      <c r="C245" s="1" t="s">
        <v>126</v>
      </c>
      <c r="D245" s="1">
        <v>25</v>
      </c>
      <c r="E245" s="1" t="s">
        <v>183</v>
      </c>
      <c r="L245" s="1">
        <v>3.3282601005687096</v>
      </c>
      <c r="M245" s="1">
        <v>3.4204227982798705</v>
      </c>
      <c r="N245" s="1">
        <v>3.5151375690240094</v>
      </c>
      <c r="O245" s="1">
        <v>3.6124750821383684</v>
      </c>
      <c r="P245" s="1">
        <v>4.1299309557423367</v>
      </c>
      <c r="Q245" s="1">
        <v>4.2442926843154751</v>
      </c>
      <c r="R245" s="1">
        <v>4.3618211982664787</v>
      </c>
      <c r="S245" s="1">
        <v>4.4826041889039221</v>
      </c>
      <c r="T245" s="1">
        <v>5.0849699177714278</v>
      </c>
      <c r="U245" s="1">
        <v>5.2257775864154237</v>
      </c>
      <c r="V245" s="1">
        <v>5.370484353750185</v>
      </c>
      <c r="W245" s="1">
        <v>5.5191981895386268</v>
      </c>
      <c r="Y245" s="1">
        <v>3.3282601005687096</v>
      </c>
      <c r="Z245" s="1">
        <v>3.4204227982798705</v>
      </c>
      <c r="AA245" s="1">
        <v>3.5151375690240094</v>
      </c>
      <c r="AB245" s="1">
        <v>3.6124750821383684</v>
      </c>
      <c r="AC245" s="1">
        <v>4.1299309557423367</v>
      </c>
      <c r="AD245" s="1">
        <v>4.2442926843154751</v>
      </c>
      <c r="AE245" s="1">
        <v>4.3618211982664787</v>
      </c>
      <c r="AF245" s="1">
        <v>4.4826041889039221</v>
      </c>
      <c r="AG245" s="1">
        <v>5.0849699177714278</v>
      </c>
      <c r="AH245" s="1">
        <v>5.2257775864154237</v>
      </c>
      <c r="AI245" s="1">
        <v>5.370484353750185</v>
      </c>
      <c r="AJ245" s="1">
        <v>5.5191981895386268</v>
      </c>
    </row>
    <row r="246" spans="1:38" x14ac:dyDescent="0.2">
      <c r="A246" s="1" t="s">
        <v>188</v>
      </c>
      <c r="B246" s="1" t="s">
        <v>191</v>
      </c>
      <c r="C246" s="1" t="s">
        <v>126</v>
      </c>
      <c r="D246" s="1">
        <v>25</v>
      </c>
      <c r="E246" s="1" t="s">
        <v>184</v>
      </c>
      <c r="L246" s="1">
        <v>12.451577158681994</v>
      </c>
      <c r="M246" s="1">
        <v>12.796373210380814</v>
      </c>
      <c r="N246" s="1">
        <v>13.150716993724551</v>
      </c>
      <c r="O246" s="1">
        <v>13.514872894512042</v>
      </c>
      <c r="P246" s="1">
        <v>14.786199523321823</v>
      </c>
      <c r="Q246" s="1">
        <v>15.195643495784182</v>
      </c>
      <c r="R246" s="1">
        <v>15.616425362498632</v>
      </c>
      <c r="S246" s="1">
        <v>16.048859080574616</v>
      </c>
      <c r="T246" s="1">
        <v>17.706014378745113</v>
      </c>
      <c r="U246" s="1">
        <v>18.196310810378844</v>
      </c>
      <c r="V246" s="1">
        <v>18.700184018001263</v>
      </c>
      <c r="W246" s="1">
        <v>19.218009955493237</v>
      </c>
      <c r="Y246" s="1">
        <v>12.451577158681994</v>
      </c>
      <c r="Z246" s="1">
        <v>12.796373210380814</v>
      </c>
      <c r="AA246" s="1">
        <v>13.150716993724551</v>
      </c>
      <c r="AB246" s="1">
        <v>13.514872894512042</v>
      </c>
      <c r="AC246" s="1">
        <v>14.786199523321823</v>
      </c>
      <c r="AD246" s="1">
        <v>15.195643495784182</v>
      </c>
      <c r="AE246" s="1">
        <v>15.616425362498632</v>
      </c>
      <c r="AF246" s="1">
        <v>16.048859080574616</v>
      </c>
      <c r="AG246" s="1">
        <v>17.706014378745113</v>
      </c>
      <c r="AH246" s="1">
        <v>18.196310810378844</v>
      </c>
      <c r="AI246" s="1">
        <v>18.700184018001263</v>
      </c>
      <c r="AJ246" s="1">
        <v>19.218009955493237</v>
      </c>
    </row>
    <row r="248" spans="1:38" x14ac:dyDescent="0.2">
      <c r="A248" s="1" t="s">
        <v>188</v>
      </c>
      <c r="B248" s="1" t="s">
        <v>192</v>
      </c>
      <c r="C248" s="1" t="s">
        <v>126</v>
      </c>
      <c r="E248" s="1" t="s">
        <v>88</v>
      </c>
    </row>
    <row r="249" spans="1:38" x14ac:dyDescent="0.2">
      <c r="A249" s="1" t="s">
        <v>188</v>
      </c>
      <c r="B249" s="1" t="s">
        <v>192</v>
      </c>
      <c r="C249" s="1" t="s">
        <v>126</v>
      </c>
      <c r="D249" s="1">
        <v>25</v>
      </c>
      <c r="E249" s="1" t="s">
        <v>29</v>
      </c>
      <c r="F249" s="1" t="s">
        <v>30</v>
      </c>
      <c r="L249" s="1">
        <v>6.8720879191969271</v>
      </c>
      <c r="M249" s="1">
        <v>7.0623825904076423</v>
      </c>
      <c r="N249" s="1">
        <v>7.2579467026262412</v>
      </c>
      <c r="O249" s="1">
        <v>7.458926171701858</v>
      </c>
      <c r="P249" s="1">
        <v>8.3900267167631348</v>
      </c>
      <c r="Q249" s="1">
        <v>8.6223545615591224</v>
      </c>
      <c r="R249" s="1">
        <v>8.8611157860438414</v>
      </c>
      <c r="S249" s="1">
        <v>9.1064885366390289</v>
      </c>
      <c r="T249" s="1">
        <v>10.668517132683959</v>
      </c>
      <c r="U249" s="1">
        <v>10.9639385510274</v>
      </c>
      <c r="V249" s="1">
        <v>11.267540470309314</v>
      </c>
      <c r="W249" s="1">
        <v>11.57954941640579</v>
      </c>
      <c r="X249" s="1">
        <v>4.0999999999999996</v>
      </c>
      <c r="Y249" s="1">
        <v>6.7535329118512077</v>
      </c>
      <c r="Z249" s="1">
        <v>7.0623825904076423</v>
      </c>
      <c r="AA249" s="1">
        <v>7.2579467026262412</v>
      </c>
      <c r="AB249" s="1">
        <v>7.458926171701858</v>
      </c>
      <c r="AC249" s="1">
        <v>8.3900267167631348</v>
      </c>
      <c r="AD249" s="1">
        <v>8.6223545615591224</v>
      </c>
      <c r="AE249" s="1">
        <v>8.8611157860438414</v>
      </c>
      <c r="AF249" s="1">
        <v>9.1064885366390289</v>
      </c>
      <c r="AG249" s="1">
        <v>10.668517132683959</v>
      </c>
      <c r="AH249" s="1">
        <v>10.9639385510274</v>
      </c>
      <c r="AI249" s="1">
        <v>11.267540470309314</v>
      </c>
      <c r="AJ249" s="1">
        <v>11.57954941640579</v>
      </c>
    </row>
    <row r="250" spans="1:38" x14ac:dyDescent="0.2">
      <c r="A250" s="1" t="s">
        <v>188</v>
      </c>
      <c r="B250" s="1" t="s">
        <v>192</v>
      </c>
      <c r="C250" s="1" t="s">
        <v>126</v>
      </c>
      <c r="D250" s="1">
        <v>25</v>
      </c>
      <c r="E250" s="1" t="s">
        <v>31</v>
      </c>
      <c r="L250" s="1">
        <v>0.75929092775350182</v>
      </c>
      <c r="M250" s="1">
        <v>0.78031641799010165</v>
      </c>
      <c r="N250" s="1">
        <v>0.80192412411198477</v>
      </c>
      <c r="O250" s="1">
        <v>0.82413016823251239</v>
      </c>
      <c r="P250" s="1">
        <v>0.91786523700654477</v>
      </c>
      <c r="Q250" s="1">
        <v>0.94328180116370386</v>
      </c>
      <c r="R250" s="1">
        <v>0.96940217423257402</v>
      </c>
      <c r="S250" s="1">
        <v>0.99624584535343153</v>
      </c>
      <c r="T250" s="1">
        <v>1.1075948425200259</v>
      </c>
      <c r="U250" s="1">
        <v>1.1382652004767768</v>
      </c>
      <c r="V250" s="1">
        <v>1.1697848499082466</v>
      </c>
      <c r="W250" s="1">
        <v>1.2021773085056884</v>
      </c>
      <c r="X250" s="1">
        <v>0.36</v>
      </c>
      <c r="Y250" s="1">
        <v>0.75929092775350249</v>
      </c>
      <c r="Z250" s="1">
        <v>0.78031641799009943</v>
      </c>
      <c r="AA250" s="1">
        <v>0.80192412411198477</v>
      </c>
      <c r="AB250" s="1">
        <v>0.82413016823251239</v>
      </c>
      <c r="AC250" s="1">
        <v>0.8469511189017459</v>
      </c>
      <c r="AD250" s="1">
        <v>0.87040400346871072</v>
      </c>
      <c r="AE250" s="1">
        <v>0.89450632078596903</v>
      </c>
      <c r="AF250" s="1">
        <v>0.99624584535343153</v>
      </c>
      <c r="AG250" s="1">
        <v>1.0238328433394395</v>
      </c>
      <c r="AH250" s="1">
        <v>1.0521837516207186</v>
      </c>
      <c r="AI250" s="1">
        <v>1.0813197236021908</v>
      </c>
      <c r="AJ250" s="1">
        <v>1.2021773085056884</v>
      </c>
    </row>
    <row r="251" spans="1:38" x14ac:dyDescent="0.2">
      <c r="A251" s="1" t="s">
        <v>188</v>
      </c>
      <c r="B251" s="1" t="s">
        <v>192</v>
      </c>
      <c r="C251" s="1" t="s">
        <v>126</v>
      </c>
      <c r="D251" s="1">
        <v>25</v>
      </c>
      <c r="E251" s="1" t="s">
        <v>82</v>
      </c>
      <c r="L251" s="1">
        <v>50.443261273431595</v>
      </c>
      <c r="M251" s="1">
        <v>51.840083306515481</v>
      </c>
      <c r="N251" s="1">
        <v>53.275584674417409</v>
      </c>
      <c r="O251" s="1">
        <v>54.750836444822824</v>
      </c>
      <c r="P251" s="1">
        <v>66.305164290777171</v>
      </c>
      <c r="Q251" s="1">
        <v>68.141217552412456</v>
      </c>
      <c r="R251" s="1">
        <v>70.028112880659279</v>
      </c>
      <c r="S251" s="1">
        <v>71.967258140851072</v>
      </c>
      <c r="T251" s="1">
        <v>84.80646781303119</v>
      </c>
      <c r="U251" s="1">
        <v>87.154839821477324</v>
      </c>
      <c r="V251" s="1">
        <v>89.568240491442666</v>
      </c>
      <c r="W251" s="1">
        <v>92.048470528609187</v>
      </c>
      <c r="X251" s="1">
        <v>45.87</v>
      </c>
      <c r="Y251" s="1">
        <v>47.140184065028023</v>
      </c>
      <c r="Z251" s="1">
        <v>50.934037853537944</v>
      </c>
      <c r="AA251" s="1">
        <v>53.275584674417409</v>
      </c>
      <c r="AB251" s="1">
        <v>54.750836444822824</v>
      </c>
      <c r="AC251" s="1">
        <v>58.375626760673313</v>
      </c>
      <c r="AD251" s="1">
        <v>62.903801948404066</v>
      </c>
      <c r="AE251" s="1">
        <v>67.637994333848354</v>
      </c>
      <c r="AF251" s="1">
        <v>71.967258140851072</v>
      </c>
      <c r="AG251" s="1">
        <v>75.81058024748755</v>
      </c>
      <c r="AH251" s="1">
        <v>81.157701716100718</v>
      </c>
      <c r="AI251" s="1">
        <v>86.742826260697612</v>
      </c>
      <c r="AJ251" s="1">
        <v>92.048470528609187</v>
      </c>
    </row>
    <row r="252" spans="1:38" x14ac:dyDescent="0.2">
      <c r="A252" s="1" t="s">
        <v>188</v>
      </c>
      <c r="B252" s="1" t="s">
        <v>192</v>
      </c>
      <c r="C252" s="1" t="s">
        <v>126</v>
      </c>
      <c r="D252" s="1">
        <v>25</v>
      </c>
      <c r="E252" s="1" t="s">
        <v>83</v>
      </c>
      <c r="L252" s="1">
        <v>7.8533433615018691</v>
      </c>
      <c r="M252" s="1">
        <v>8.0708099321356883</v>
      </c>
      <c r="N252" s="1">
        <v>8.2942983595973985</v>
      </c>
      <c r="O252" s="1">
        <v>8.5239753948480796</v>
      </c>
      <c r="P252" s="1">
        <v>9.494060667925261</v>
      </c>
      <c r="Q252" s="1">
        <v>9.7569602661988171</v>
      </c>
      <c r="R252" s="1">
        <v>10.027139805183715</v>
      </c>
      <c r="S252" s="1">
        <v>10.304800873384121</v>
      </c>
      <c r="T252" s="1">
        <v>11.45696132008332</v>
      </c>
      <c r="U252" s="1">
        <v>11.774215510238372</v>
      </c>
      <c r="V252" s="1">
        <v>12.100254771614228</v>
      </c>
      <c r="W252" s="1">
        <v>12.435322371214921</v>
      </c>
      <c r="X252" s="1">
        <v>24.88</v>
      </c>
      <c r="Y252" s="1">
        <v>7.8533433615018691</v>
      </c>
      <c r="Z252" s="1">
        <v>8.0708099321356883</v>
      </c>
      <c r="AA252" s="1">
        <v>8.2942983595973985</v>
      </c>
      <c r="AB252" s="1">
        <v>8.5239753948480796</v>
      </c>
      <c r="AC252" s="1">
        <v>8.7600124063420193</v>
      </c>
      <c r="AD252" s="1">
        <v>9.0025855078895116</v>
      </c>
      <c r="AE252" s="1">
        <v>9.2518756900602881</v>
      </c>
      <c r="AF252" s="1">
        <v>10.04998241117865</v>
      </c>
      <c r="AG252" s="1">
        <v>10.328276012933417</v>
      </c>
      <c r="AH252" s="1">
        <v>10.614275830043493</v>
      </c>
      <c r="AI252" s="1">
        <v>10.908195254964648</v>
      </c>
      <c r="AJ252" s="1">
        <v>11.645903082713261</v>
      </c>
    </row>
    <row r="253" spans="1:38" x14ac:dyDescent="0.2">
      <c r="A253" s="1" t="s">
        <v>188</v>
      </c>
      <c r="B253" s="1" t="s">
        <v>192</v>
      </c>
      <c r="C253" s="1" t="s">
        <v>126</v>
      </c>
      <c r="D253" s="1">
        <v>25</v>
      </c>
      <c r="E253" s="1" t="s">
        <v>84</v>
      </c>
      <c r="L253" s="1">
        <v>57.315349192628524</v>
      </c>
      <c r="M253" s="1">
        <v>58.902465896923125</v>
      </c>
      <c r="N253" s="1">
        <v>60.533531377043651</v>
      </c>
      <c r="O253" s="1">
        <v>62.209762616524685</v>
      </c>
      <c r="P253" s="1">
        <v>74.695191007540302</v>
      </c>
      <c r="Q253" s="1">
        <v>76.763572113971577</v>
      </c>
      <c r="R253" s="1">
        <v>78.889228666703119</v>
      </c>
      <c r="S253" s="1">
        <v>81.073746677490107</v>
      </c>
      <c r="T253" s="1">
        <v>95.47498494571515</v>
      </c>
      <c r="U253" s="1">
        <v>98.118778372504721</v>
      </c>
      <c r="V253" s="1">
        <v>100.83578096175198</v>
      </c>
      <c r="W253" s="1">
        <v>103.62801994501498</v>
      </c>
      <c r="X253" s="1">
        <v>49.97</v>
      </c>
      <c r="Y253" s="1">
        <v>53.893716976879233</v>
      </c>
      <c r="Z253" s="1">
        <v>57.996420443945588</v>
      </c>
      <c r="AA253" s="1">
        <v>60.533531377043651</v>
      </c>
      <c r="AB253" s="1">
        <v>62.209762616524685</v>
      </c>
      <c r="AC253" s="1">
        <v>66.765653477436445</v>
      </c>
      <c r="AD253" s="1">
        <v>71.526156509963187</v>
      </c>
      <c r="AE253" s="1">
        <v>76.499110119892194</v>
      </c>
      <c r="AF253" s="1">
        <v>81.073746677490107</v>
      </c>
      <c r="AG253" s="1">
        <v>86.47909738017151</v>
      </c>
      <c r="AH253" s="1">
        <v>92.121640267128114</v>
      </c>
      <c r="AI253" s="1">
        <v>98.010366731006926</v>
      </c>
      <c r="AJ253" s="1">
        <v>103.62801994501498</v>
      </c>
    </row>
    <row r="254" spans="1:38" x14ac:dyDescent="0.2">
      <c r="A254" s="1" t="s">
        <v>188</v>
      </c>
      <c r="B254" s="1" t="s">
        <v>192</v>
      </c>
      <c r="C254" s="1" t="s">
        <v>126</v>
      </c>
      <c r="D254" s="1">
        <v>25</v>
      </c>
      <c r="E254" s="1" t="s">
        <v>85</v>
      </c>
      <c r="L254" s="1">
        <v>8.6126342892553716</v>
      </c>
      <c r="M254" s="1">
        <v>8.8511263501257904</v>
      </c>
      <c r="N254" s="1">
        <v>9.0962224837093828</v>
      </c>
      <c r="O254" s="1">
        <v>9.3481055630805923</v>
      </c>
      <c r="P254" s="1">
        <v>10.411925904931806</v>
      </c>
      <c r="Q254" s="1">
        <v>10.70024206736252</v>
      </c>
      <c r="R254" s="1">
        <v>10.996541979416289</v>
      </c>
      <c r="S254" s="1">
        <v>11.301046718737553</v>
      </c>
      <c r="T254" s="1">
        <v>12.564556162603346</v>
      </c>
      <c r="U254" s="1">
        <v>12.912480710715149</v>
      </c>
      <c r="V254" s="1">
        <v>13.270039621522475</v>
      </c>
      <c r="W254" s="1">
        <v>13.637499679720609</v>
      </c>
      <c r="X254" s="1">
        <v>25.24</v>
      </c>
      <c r="Y254" s="1">
        <v>8.6126342892553716</v>
      </c>
      <c r="Z254" s="1">
        <v>8.8511263501257886</v>
      </c>
      <c r="AA254" s="1">
        <v>9.0962224837093828</v>
      </c>
      <c r="AB254" s="1">
        <v>9.3481055630805923</v>
      </c>
      <c r="AC254" s="1">
        <v>9.6069635252437653</v>
      </c>
      <c r="AD254" s="1">
        <v>9.872989511358222</v>
      </c>
      <c r="AE254" s="1">
        <v>10.146382010846256</v>
      </c>
      <c r="AF254" s="1">
        <v>11.046228256532082</v>
      </c>
      <c r="AG254" s="1">
        <v>11.352108856272856</v>
      </c>
      <c r="AH254" s="1">
        <v>11.666459581664212</v>
      </c>
      <c r="AI254" s="1">
        <v>11.989514978566838</v>
      </c>
      <c r="AJ254" s="1">
        <v>12.84808039121895</v>
      </c>
      <c r="AL254" s="1">
        <v>0.62175397685827749</v>
      </c>
    </row>
    <row r="255" spans="1:38" x14ac:dyDescent="0.2">
      <c r="A255" s="1" t="s">
        <v>188</v>
      </c>
      <c r="B255" s="1" t="s">
        <v>192</v>
      </c>
      <c r="C255" s="1" t="s">
        <v>126</v>
      </c>
      <c r="D255" s="1">
        <v>25</v>
      </c>
      <c r="E255" s="1" t="s">
        <v>183</v>
      </c>
      <c r="L255" s="1">
        <v>3.3282601005687096</v>
      </c>
      <c r="M255" s="1">
        <v>3.4204227982798705</v>
      </c>
      <c r="N255" s="1">
        <v>3.5151375690240094</v>
      </c>
      <c r="O255" s="1">
        <v>3.6124750821383684</v>
      </c>
      <c r="P255" s="1">
        <v>4.1299309557423367</v>
      </c>
      <c r="Q255" s="1">
        <v>4.2442926843154751</v>
      </c>
      <c r="R255" s="1">
        <v>4.3618211982664787</v>
      </c>
      <c r="S255" s="1">
        <v>4.4826041889039221</v>
      </c>
      <c r="T255" s="1">
        <v>5.0849699177714278</v>
      </c>
      <c r="U255" s="1">
        <v>5.2257775864154237</v>
      </c>
      <c r="V255" s="1">
        <v>5.370484353750185</v>
      </c>
      <c r="W255" s="1">
        <v>5.5191981895386268</v>
      </c>
      <c r="Y255" s="1">
        <v>3.3282601005687096</v>
      </c>
      <c r="Z255" s="1">
        <v>3.4204227982798705</v>
      </c>
      <c r="AA255" s="1">
        <v>3.5151375690240094</v>
      </c>
      <c r="AB255" s="1">
        <v>3.6124750821383684</v>
      </c>
      <c r="AC255" s="1">
        <v>4.1299309557423367</v>
      </c>
      <c r="AD255" s="1">
        <v>4.2442926843154751</v>
      </c>
      <c r="AE255" s="1">
        <v>4.3618211982664787</v>
      </c>
      <c r="AF255" s="1">
        <v>4.4826041889039221</v>
      </c>
      <c r="AG255" s="1">
        <v>5.0849699177714278</v>
      </c>
      <c r="AH255" s="1">
        <v>5.2257775864154237</v>
      </c>
      <c r="AI255" s="1">
        <v>5.370484353750185</v>
      </c>
      <c r="AJ255" s="1">
        <v>5.5191981895386268</v>
      </c>
    </row>
    <row r="256" spans="1:38" x14ac:dyDescent="0.2">
      <c r="A256" s="1" t="s">
        <v>188</v>
      </c>
      <c r="B256" s="1" t="s">
        <v>192</v>
      </c>
      <c r="C256" s="1" t="s">
        <v>126</v>
      </c>
      <c r="D256" s="1">
        <v>25</v>
      </c>
      <c r="E256" s="1" t="s">
        <v>184</v>
      </c>
      <c r="L256" s="1">
        <v>12.451577158681994</v>
      </c>
      <c r="M256" s="1">
        <v>12.796373210380814</v>
      </c>
      <c r="N256" s="1">
        <v>13.150716993724551</v>
      </c>
      <c r="O256" s="1">
        <v>13.514872894512042</v>
      </c>
      <c r="P256" s="1">
        <v>14.786199523321823</v>
      </c>
      <c r="Q256" s="1">
        <v>15.195643495784182</v>
      </c>
      <c r="R256" s="1">
        <v>15.616425362498632</v>
      </c>
      <c r="S256" s="1">
        <v>16.048859080574616</v>
      </c>
      <c r="T256" s="1">
        <v>17.706014378745113</v>
      </c>
      <c r="U256" s="1">
        <v>18.196310810378844</v>
      </c>
      <c r="V256" s="1">
        <v>18.700184018001263</v>
      </c>
      <c r="W256" s="1">
        <v>19.218009955493237</v>
      </c>
      <c r="Y256" s="1">
        <v>12.451577158681994</v>
      </c>
      <c r="Z256" s="1">
        <v>12.796373210380814</v>
      </c>
      <c r="AA256" s="1">
        <v>13.150716993724551</v>
      </c>
      <c r="AB256" s="1">
        <v>13.514872894512042</v>
      </c>
      <c r="AC256" s="1">
        <v>14.786199523321823</v>
      </c>
      <c r="AD256" s="1">
        <v>15.195643495784182</v>
      </c>
      <c r="AE256" s="1">
        <v>15.616425362498632</v>
      </c>
      <c r="AF256" s="1">
        <v>16.048859080574616</v>
      </c>
      <c r="AG256" s="1">
        <v>17.706014378745113</v>
      </c>
      <c r="AH256" s="1">
        <v>18.196310810378844</v>
      </c>
      <c r="AI256" s="1">
        <v>18.700184018001263</v>
      </c>
      <c r="AJ256" s="1">
        <v>19.218009955493237</v>
      </c>
    </row>
    <row r="258" spans="1:39" x14ac:dyDescent="0.2">
      <c r="A258" s="1" t="s">
        <v>193</v>
      </c>
      <c r="C258" s="1" t="s">
        <v>102</v>
      </c>
      <c r="D258" s="1" t="s">
        <v>32</v>
      </c>
      <c r="E258" s="1" t="s">
        <v>33</v>
      </c>
    </row>
    <row r="259" spans="1:39" x14ac:dyDescent="0.2">
      <c r="A259" s="1" t="s">
        <v>193</v>
      </c>
      <c r="B259" s="1" t="s">
        <v>194</v>
      </c>
      <c r="C259" s="1" t="s">
        <v>102</v>
      </c>
      <c r="D259" s="1" t="s">
        <v>32</v>
      </c>
      <c r="E259" s="1" t="s">
        <v>29</v>
      </c>
      <c r="F259" s="1" t="s">
        <v>30</v>
      </c>
      <c r="L259" s="1">
        <v>61.073587892953469</v>
      </c>
      <c r="M259" s="1">
        <v>62.764773812633386</v>
      </c>
      <c r="N259" s="1">
        <v>64.502790284006736</v>
      </c>
      <c r="O259" s="1">
        <v>66.288934089731384</v>
      </c>
      <c r="P259" s="1">
        <v>76.106341611931299</v>
      </c>
      <c r="Q259" s="1">
        <v>78.21379882499113</v>
      </c>
      <c r="R259" s="1">
        <v>80.379613539026693</v>
      </c>
      <c r="S259" s="1">
        <v>82.605401728919489</v>
      </c>
      <c r="T259" s="1">
        <v>97.99476692375832</v>
      </c>
      <c r="U259" s="1">
        <v>100.70833551766923</v>
      </c>
      <c r="V259" s="1">
        <v>103.49704541498858</v>
      </c>
      <c r="W259" s="1">
        <v>106.36297735010086</v>
      </c>
      <c r="X259" s="1">
        <v>38.51</v>
      </c>
      <c r="Y259" s="1">
        <v>42.116378642778052</v>
      </c>
      <c r="Z259" s="1">
        <v>45.892956374496272</v>
      </c>
      <c r="AA259" s="1">
        <v>49.846393814222459</v>
      </c>
      <c r="AB259" s="1">
        <v>53.983589952039409</v>
      </c>
      <c r="AC259" s="1">
        <v>58.311690243197553</v>
      </c>
      <c r="AD259" s="1">
        <v>62.83809496775693</v>
      </c>
      <c r="AE259" s="1">
        <v>67.570467864215402</v>
      </c>
      <c r="AF259" s="1">
        <v>72.516745045886751</v>
      </c>
      <c r="AG259" s="1">
        <v>77.685144209067786</v>
      </c>
      <c r="AH259" s="1">
        <v>83.084174142317423</v>
      </c>
      <c r="AI259" s="1">
        <v>88.722644546462959</v>
      </c>
      <c r="AJ259" s="1">
        <v>94.609676175250755</v>
      </c>
    </row>
    <row r="260" spans="1:39" x14ac:dyDescent="0.2">
      <c r="A260" s="1" t="s">
        <v>193</v>
      </c>
      <c r="B260" s="1" t="s">
        <v>194</v>
      </c>
      <c r="C260" s="1" t="s">
        <v>102</v>
      </c>
      <c r="D260" s="1" t="s">
        <v>32</v>
      </c>
      <c r="E260" s="1" t="s">
        <v>31</v>
      </c>
      <c r="L260" s="1">
        <v>8.8510665041526124</v>
      </c>
      <c r="M260" s="1">
        <v>9.0961609805441093</v>
      </c>
      <c r="N260" s="1">
        <v>9.3480423568339894</v>
      </c>
      <c r="O260" s="1">
        <v>9.6068985687558897</v>
      </c>
      <c r="P260" s="1">
        <v>10.69933881714187</v>
      </c>
      <c r="Q260" s="1">
        <v>10.995613717335228</v>
      </c>
      <c r="R260" s="1">
        <v>11.300092752193803</v>
      </c>
      <c r="S260" s="1">
        <v>11.613003102034117</v>
      </c>
      <c r="T260" s="1">
        <v>12.910811002920134</v>
      </c>
      <c r="U260" s="1">
        <v>13.268323677925531</v>
      </c>
      <c r="V260" s="1">
        <v>13.635736220008265</v>
      </c>
      <c r="W260" s="1">
        <v>14.013322765933271</v>
      </c>
      <c r="X260" s="1">
        <v>24.65</v>
      </c>
      <c r="Y260" s="1">
        <v>8.8510665041526124</v>
      </c>
      <c r="Z260" s="1">
        <v>9.0961609805441057</v>
      </c>
      <c r="AA260" s="1">
        <v>9.3480423568339877</v>
      </c>
      <c r="AB260" s="1">
        <v>9.6068985687558897</v>
      </c>
      <c r="AC260" s="1">
        <v>9.87292275616322</v>
      </c>
      <c r="AD260" s="1">
        <v>10.146313407136212</v>
      </c>
      <c r="AE260" s="1">
        <v>10.427274506079415</v>
      </c>
      <c r="AF260" s="1">
        <v>10.716015685920157</v>
      </c>
      <c r="AG260" s="1">
        <v>11.012752384521551</v>
      </c>
      <c r="AH260" s="1">
        <v>11.317706005426693</v>
      </c>
      <c r="AI260" s="1">
        <v>11.63110408305401</v>
      </c>
      <c r="AJ260" s="1">
        <v>11.95318045246708</v>
      </c>
      <c r="AL260" s="1">
        <v>0.32508835931808239</v>
      </c>
    </row>
    <row r="261" spans="1:39" x14ac:dyDescent="0.2">
      <c r="Y261" s="1">
        <v>0</v>
      </c>
      <c r="Z261" s="1">
        <v>0</v>
      </c>
      <c r="AA261" s="1">
        <v>0</v>
      </c>
      <c r="AB261" s="1">
        <v>0</v>
      </c>
      <c r="AC261" s="1">
        <v>0</v>
      </c>
      <c r="AD261" s="1">
        <v>0</v>
      </c>
      <c r="AE261" s="1">
        <v>0</v>
      </c>
      <c r="AF261" s="1">
        <v>0</v>
      </c>
      <c r="AG261" s="1">
        <v>0</v>
      </c>
      <c r="AH261" s="1">
        <v>0</v>
      </c>
      <c r="AI261" s="1">
        <v>0</v>
      </c>
      <c r="AJ261" s="1">
        <v>0</v>
      </c>
    </row>
    <row r="262" spans="1:39" x14ac:dyDescent="0.2">
      <c r="A262" s="1" t="s">
        <v>193</v>
      </c>
      <c r="B262" s="1" t="s">
        <v>194</v>
      </c>
      <c r="C262" s="1" t="s">
        <v>102</v>
      </c>
      <c r="D262" s="1" t="s">
        <v>32</v>
      </c>
      <c r="E262" s="1" t="s">
        <v>183</v>
      </c>
      <c r="L262" s="1">
        <v>0.84026419486173021</v>
      </c>
      <c r="M262" s="1">
        <v>0.86353191212196501</v>
      </c>
      <c r="N262" s="1">
        <v>0.88744393467309879</v>
      </c>
      <c r="O262" s="1">
        <v>0.91201810394337435</v>
      </c>
      <c r="P262" s="1">
        <v>1.0168032771013553</v>
      </c>
      <c r="Q262" s="1">
        <v>1.044959529986518</v>
      </c>
      <c r="R262" s="1">
        <v>1.073895456378235</v>
      </c>
      <c r="S262" s="1">
        <v>1.1036326461797965</v>
      </c>
      <c r="T262" s="1">
        <v>1.2519371708049387</v>
      </c>
      <c r="U262" s="1">
        <v>1.2866045055503648</v>
      </c>
      <c r="V262" s="1">
        <v>1.3222318118713443</v>
      </c>
      <c r="W262" s="1">
        <v>1.358845672296723</v>
      </c>
      <c r="Y262" s="1">
        <v>0.84026419486173021</v>
      </c>
      <c r="Z262" s="1">
        <v>0.86353191212196501</v>
      </c>
      <c r="AA262" s="1">
        <v>0.88744393467309879</v>
      </c>
      <c r="AB262" s="1">
        <v>0.91201810394337435</v>
      </c>
      <c r="AC262" s="1">
        <v>1.0168032771013553</v>
      </c>
      <c r="AD262" s="1">
        <v>1.044959529986518</v>
      </c>
      <c r="AE262" s="1">
        <v>1.073895456378235</v>
      </c>
      <c r="AF262" s="1">
        <v>1.1036326461797965</v>
      </c>
      <c r="AG262" s="1">
        <v>1.2519371708049387</v>
      </c>
      <c r="AH262" s="1">
        <v>1.2866045055503648</v>
      </c>
      <c r="AI262" s="1">
        <v>1.3222318118713443</v>
      </c>
      <c r="AJ262" s="1">
        <v>1.358845672296723</v>
      </c>
    </row>
    <row r="263" spans="1:39" x14ac:dyDescent="0.2">
      <c r="A263" s="1" t="s">
        <v>193</v>
      </c>
      <c r="B263" s="1" t="s">
        <v>194</v>
      </c>
      <c r="C263" s="1" t="s">
        <v>102</v>
      </c>
      <c r="D263" s="1" t="s">
        <v>32</v>
      </c>
      <c r="E263" s="1" t="s">
        <v>184</v>
      </c>
      <c r="L263" s="1">
        <v>31.129185617811245</v>
      </c>
      <c r="M263" s="1">
        <v>31.991182468237309</v>
      </c>
      <c r="N263" s="1">
        <v>32.877048833891521</v>
      </c>
      <c r="O263" s="1">
        <v>33.787445684424711</v>
      </c>
      <c r="P263" s="1">
        <v>37.641723842260852</v>
      </c>
      <c r="Q263" s="1">
        <v>38.684059089800101</v>
      </c>
      <c r="R263" s="1">
        <v>39.755257594846242</v>
      </c>
      <c r="S263" s="1">
        <v>40.856118608538374</v>
      </c>
      <c r="T263" s="1">
        <v>45.390853426273424</v>
      </c>
      <c r="U263" s="1">
        <v>46.647769465516397</v>
      </c>
      <c r="V263" s="1">
        <v>47.939490709122225</v>
      </c>
      <c r="W263" s="1">
        <v>49.266980946407735</v>
      </c>
    </row>
    <row r="265" spans="1:39" x14ac:dyDescent="0.2">
      <c r="A265" s="1" t="s">
        <v>193</v>
      </c>
      <c r="B265" s="1" t="s">
        <v>194</v>
      </c>
      <c r="C265" s="1" t="s">
        <v>102</v>
      </c>
      <c r="D265" s="1" t="s">
        <v>32</v>
      </c>
      <c r="E265" s="1" t="s">
        <v>186</v>
      </c>
      <c r="L265" s="1">
        <v>0</v>
      </c>
      <c r="M265" s="1">
        <v>0</v>
      </c>
      <c r="N265" s="1">
        <v>0</v>
      </c>
      <c r="O265" s="1">
        <v>0</v>
      </c>
      <c r="P265" s="1">
        <v>0</v>
      </c>
      <c r="Q265" s="1">
        <v>0</v>
      </c>
      <c r="R265" s="1">
        <v>0</v>
      </c>
      <c r="S265" s="1">
        <v>0</v>
      </c>
      <c r="T265" s="1">
        <v>0</v>
      </c>
      <c r="U265" s="1">
        <v>0</v>
      </c>
      <c r="V265" s="1">
        <v>0</v>
      </c>
      <c r="W265" s="1">
        <v>0</v>
      </c>
    </row>
    <row r="266" spans="1:39" x14ac:dyDescent="0.2">
      <c r="A266" s="1" t="s">
        <v>193</v>
      </c>
      <c r="B266" s="1" t="s">
        <v>194</v>
      </c>
      <c r="C266" s="1" t="s">
        <v>102</v>
      </c>
      <c r="D266" s="1" t="s">
        <v>32</v>
      </c>
      <c r="E266" s="1" t="s">
        <v>187</v>
      </c>
      <c r="L266" s="1">
        <v>0</v>
      </c>
      <c r="M266" s="1">
        <v>0</v>
      </c>
      <c r="N266" s="1">
        <v>0</v>
      </c>
      <c r="O266" s="1">
        <v>0</v>
      </c>
      <c r="P266" s="1">
        <v>0</v>
      </c>
      <c r="Q266" s="1">
        <v>0</v>
      </c>
      <c r="R266" s="1">
        <v>0</v>
      </c>
      <c r="S266" s="1">
        <v>0</v>
      </c>
      <c r="T266" s="1">
        <v>0</v>
      </c>
      <c r="U266" s="1">
        <v>0</v>
      </c>
      <c r="V266" s="1">
        <v>0</v>
      </c>
      <c r="W266" s="1">
        <v>0</v>
      </c>
    </row>
    <row r="268" spans="1:39" x14ac:dyDescent="0.2">
      <c r="A268" s="1" t="s">
        <v>195</v>
      </c>
      <c r="B268" s="1" t="s">
        <v>196</v>
      </c>
      <c r="C268" s="1" t="s">
        <v>127</v>
      </c>
      <c r="D268" s="1">
        <v>29</v>
      </c>
      <c r="E268" s="1" t="s">
        <v>89</v>
      </c>
    </row>
    <row r="269" spans="1:39" x14ac:dyDescent="0.2">
      <c r="A269" s="1" t="s">
        <v>195</v>
      </c>
      <c r="B269" s="1" t="s">
        <v>196</v>
      </c>
      <c r="C269" s="1" t="s">
        <v>127</v>
      </c>
      <c r="D269" s="1">
        <v>29</v>
      </c>
      <c r="E269" s="1" t="s">
        <v>29</v>
      </c>
      <c r="F269" s="1" t="s">
        <v>30</v>
      </c>
      <c r="L269" s="1">
        <v>9.8004513505398787</v>
      </c>
      <c r="M269" s="1">
        <v>10.071835199145463</v>
      </c>
      <c r="N269" s="1">
        <v>10.35073392544899</v>
      </c>
      <c r="O269" s="1">
        <v>10.637355623583945</v>
      </c>
      <c r="P269" s="1">
        <v>12.541646293217616</v>
      </c>
      <c r="Q269" s="1">
        <v>12.888936445187595</v>
      </c>
      <c r="R269" s="1">
        <v>13.245843392818642</v>
      </c>
      <c r="S269" s="1">
        <v>13.612633434358104</v>
      </c>
      <c r="T269" s="1">
        <v>16.272072099697855</v>
      </c>
      <c r="U269" s="1">
        <v>16.722661301486024</v>
      </c>
      <c r="V269" s="1">
        <v>17.185727748183396</v>
      </c>
      <c r="W269" s="1">
        <v>17.661616946606166</v>
      </c>
      <c r="X269" s="1">
        <v>6.64</v>
      </c>
      <c r="Y269" s="1">
        <v>9.3638679352907364</v>
      </c>
      <c r="Z269" s="1">
        <v>10.071835199145463</v>
      </c>
      <c r="AA269" s="1">
        <v>10.35073392544899</v>
      </c>
      <c r="AB269" s="1">
        <v>10.637355623583945</v>
      </c>
      <c r="AC269" s="1">
        <v>12.541646293217616</v>
      </c>
      <c r="AD269" s="1">
        <v>12.888936445187595</v>
      </c>
      <c r="AE269" s="1">
        <v>13.245843392818642</v>
      </c>
      <c r="AF269" s="1">
        <v>13.612633434358104</v>
      </c>
      <c r="AG269" s="1">
        <v>16.272072099697855</v>
      </c>
      <c r="AH269" s="1">
        <v>16.722661301486024</v>
      </c>
      <c r="AI269" s="1">
        <v>17.185727748183396</v>
      </c>
      <c r="AJ269" s="1">
        <v>17.661616946606166</v>
      </c>
      <c r="AM269" s="1" t="s">
        <v>81</v>
      </c>
    </row>
    <row r="270" spans="1:39" x14ac:dyDescent="0.2">
      <c r="A270" s="1" t="s">
        <v>195</v>
      </c>
      <c r="B270" s="1" t="s">
        <v>196</v>
      </c>
      <c r="C270" s="1" t="s">
        <v>127</v>
      </c>
      <c r="D270" s="1">
        <v>29</v>
      </c>
      <c r="E270" s="1" t="s">
        <v>31</v>
      </c>
      <c r="L270" s="1">
        <v>1.1752824360495473</v>
      </c>
      <c r="M270" s="1">
        <v>1.2078271280525439</v>
      </c>
      <c r="N270" s="1">
        <v>1.2412730136283212</v>
      </c>
      <c r="O270" s="1">
        <v>1.2756450476867474</v>
      </c>
      <c r="P270" s="1">
        <v>1.4207840162058933</v>
      </c>
      <c r="Q270" s="1">
        <v>1.4601268811989445</v>
      </c>
      <c r="R270" s="1">
        <v>1.5005591876610758</v>
      </c>
      <c r="S270" s="1">
        <v>1.5421111032660137</v>
      </c>
      <c r="T270" s="1">
        <v>1.7145051678303642</v>
      </c>
      <c r="U270" s="1">
        <v>1.7619814517541996</v>
      </c>
      <c r="V270" s="1">
        <v>1.8107723992774853</v>
      </c>
      <c r="W270" s="1">
        <v>1.8609144146896248</v>
      </c>
      <c r="X270" s="1">
        <v>0.92</v>
      </c>
      <c r="Y270" s="1">
        <v>1.175282436049546</v>
      </c>
      <c r="Z270" s="1">
        <v>1.2078271280525394</v>
      </c>
      <c r="AA270" s="1">
        <v>1.241273013628319</v>
      </c>
      <c r="AB270" s="1">
        <v>1.2756450476867403</v>
      </c>
      <c r="AC270" s="1">
        <v>1.3109688761629459</v>
      </c>
      <c r="AD270" s="1">
        <v>1.3472708551524792</v>
      </c>
      <c r="AE270" s="1">
        <v>1.3845780705763171</v>
      </c>
      <c r="AF270" s="1">
        <v>1.4229183583904232</v>
      </c>
      <c r="AG270" s="1">
        <v>1.4623203253549586</v>
      </c>
      <c r="AH270" s="1">
        <v>1.5028133703785611</v>
      </c>
      <c r="AI270" s="1">
        <v>1.5444277064536862</v>
      </c>
      <c r="AJ270" s="1">
        <v>1.5871943831993995</v>
      </c>
    </row>
    <row r="271" spans="1:39" x14ac:dyDescent="0.2">
      <c r="A271" s="1" t="s">
        <v>195</v>
      </c>
      <c r="B271" s="1" t="s">
        <v>196</v>
      </c>
      <c r="C271" s="1" t="s">
        <v>127</v>
      </c>
      <c r="D271" s="1">
        <v>29</v>
      </c>
      <c r="E271" s="1" t="s">
        <v>82</v>
      </c>
      <c r="L271" s="1">
        <v>130.83724264100456</v>
      </c>
      <c r="M271" s="1">
        <v>134.46025072286221</v>
      </c>
      <c r="N271" s="1">
        <v>138.18358335525491</v>
      </c>
      <c r="O271" s="1">
        <v>142.01001862070763</v>
      </c>
      <c r="P271" s="1">
        <v>176.15360878276806</v>
      </c>
      <c r="Q271" s="1">
        <v>181.03147027989152</v>
      </c>
      <c r="R271" s="1">
        <v>186.04440441588702</v>
      </c>
      <c r="S271" s="1">
        <v>191.19615148099905</v>
      </c>
      <c r="T271" s="1">
        <v>230.9003776678787</v>
      </c>
      <c r="U271" s="1">
        <v>237.2942294298733</v>
      </c>
      <c r="V271" s="1">
        <v>243.86513304759575</v>
      </c>
      <c r="W271" s="1">
        <v>250.61799125585816</v>
      </c>
      <c r="X271" s="1">
        <v>59.07</v>
      </c>
      <c r="Y271" s="1">
        <v>60.705704659280705</v>
      </c>
      <c r="Z271" s="1">
        <v>64.548365738092656</v>
      </c>
      <c r="AA271" s="1">
        <v>69.018389262410409</v>
      </c>
      <c r="AB271" s="1">
        <v>73.686476246381247</v>
      </c>
      <c r="AC271" s="1">
        <v>76.950436114542839</v>
      </c>
      <c r="AD271" s="1">
        <v>81.992965495694534</v>
      </c>
      <c r="AE271" s="1">
        <v>87.255755032926089</v>
      </c>
      <c r="AF271" s="1">
        <v>92.747136598229375</v>
      </c>
      <c r="AG271" s="1">
        <v>96.193242747922696</v>
      </c>
      <c r="AH271" s="1">
        <v>102.10477958847606</v>
      </c>
      <c r="AI271" s="1">
        <v>108.26994870517656</v>
      </c>
      <c r="AJ271" s="1">
        <v>114.6982638363985</v>
      </c>
    </row>
    <row r="272" spans="1:39" x14ac:dyDescent="0.2">
      <c r="A272" s="1" t="s">
        <v>195</v>
      </c>
      <c r="B272" s="1" t="s">
        <v>196</v>
      </c>
      <c r="C272" s="1" t="s">
        <v>127</v>
      </c>
      <c r="D272" s="1">
        <v>29</v>
      </c>
      <c r="E272" s="1" t="s">
        <v>83</v>
      </c>
      <c r="L272" s="1">
        <v>21.174636829702678</v>
      </c>
      <c r="M272" s="1">
        <v>21.760982726450965</v>
      </c>
      <c r="N272" s="1">
        <v>22.363565100518723</v>
      </c>
      <c r="O272" s="1">
        <v>22.98283355545432</v>
      </c>
      <c r="P272" s="1">
        <v>25.587698613259665</v>
      </c>
      <c r="Q272" s="1">
        <v>26.296246401341246</v>
      </c>
      <c r="R272" s="1">
        <v>27.024414553707373</v>
      </c>
      <c r="S272" s="1">
        <v>27.77274637696507</v>
      </c>
      <c r="T272" s="1">
        <v>30.862943012279658</v>
      </c>
      <c r="U272" s="1">
        <v>31.717567350933805</v>
      </c>
      <c r="V272" s="1">
        <v>32.595857052930953</v>
      </c>
      <c r="W272" s="1">
        <v>33.498467434761437</v>
      </c>
      <c r="X272" s="1">
        <v>71.62</v>
      </c>
      <c r="Y272" s="1">
        <v>21.174636829702678</v>
      </c>
      <c r="Z272" s="1">
        <v>21.760982726450965</v>
      </c>
      <c r="AA272" s="1">
        <v>22.363565100518723</v>
      </c>
      <c r="AB272" s="1">
        <v>22.98283355545432</v>
      </c>
      <c r="AC272" s="1">
        <v>23.619250144757341</v>
      </c>
      <c r="AD272" s="1">
        <v>24.273289716629623</v>
      </c>
      <c r="AE272" s="1">
        <v>24.945440268272783</v>
      </c>
      <c r="AF272" s="1">
        <v>25.636203309996535</v>
      </c>
      <c r="AG272" s="1">
        <v>26.346094239409577</v>
      </c>
      <c r="AH272" s="1">
        <v>27.075642725972141</v>
      </c>
      <c r="AI272" s="1">
        <v>27.825393106197165</v>
      </c>
      <c r="AJ272" s="1">
        <v>28.595904789794993</v>
      </c>
    </row>
    <row r="273" spans="1:39" x14ac:dyDescent="0.2">
      <c r="A273" s="1" t="s">
        <v>195</v>
      </c>
      <c r="B273" s="1" t="s">
        <v>196</v>
      </c>
      <c r="C273" s="1" t="s">
        <v>127</v>
      </c>
      <c r="D273" s="1">
        <v>29</v>
      </c>
      <c r="E273" s="1" t="s">
        <v>84</v>
      </c>
      <c r="L273" s="1">
        <v>140.63769399154444</v>
      </c>
      <c r="M273" s="1">
        <v>144.53208592200767</v>
      </c>
      <c r="N273" s="1">
        <v>148.5343172807039</v>
      </c>
      <c r="O273" s="1">
        <v>152.64737424429157</v>
      </c>
      <c r="P273" s="1">
        <v>188.69525507598567</v>
      </c>
      <c r="Q273" s="1">
        <v>193.92040672507912</v>
      </c>
      <c r="R273" s="1">
        <v>199.29024780870566</v>
      </c>
      <c r="S273" s="1">
        <v>204.80878491535717</v>
      </c>
      <c r="T273" s="1">
        <v>247.17244976757655</v>
      </c>
      <c r="U273" s="1">
        <v>254.01689073135933</v>
      </c>
      <c r="V273" s="1">
        <v>261.05086079577916</v>
      </c>
      <c r="W273" s="1">
        <v>268.27960820246432</v>
      </c>
      <c r="X273" s="1">
        <v>65.709999999999994</v>
      </c>
      <c r="Y273" s="1">
        <v>70.06957259457144</v>
      </c>
      <c r="Z273" s="1">
        <v>74.620200937238124</v>
      </c>
      <c r="AA273" s="1">
        <v>79.369123187859401</v>
      </c>
      <c r="AB273" s="1">
        <v>84.32383186996519</v>
      </c>
      <c r="AC273" s="1">
        <v>89.492082407760449</v>
      </c>
      <c r="AD273" s="1">
        <v>94.88190194088213</v>
      </c>
      <c r="AE273" s="1">
        <v>100.50159842574473</v>
      </c>
      <c r="AF273" s="1">
        <v>106.35977003258748</v>
      </c>
      <c r="AG273" s="1">
        <v>112.46531484762055</v>
      </c>
      <c r="AH273" s="1">
        <v>118.82744088996209</v>
      </c>
      <c r="AI273" s="1">
        <v>125.45567645335996</v>
      </c>
      <c r="AJ273" s="1">
        <v>132.35988078300466</v>
      </c>
    </row>
    <row r="274" spans="1:39" x14ac:dyDescent="0.2">
      <c r="A274" s="1" t="s">
        <v>195</v>
      </c>
      <c r="B274" s="1" t="s">
        <v>196</v>
      </c>
      <c r="C274" s="1" t="s">
        <v>127</v>
      </c>
      <c r="D274" s="1">
        <v>29</v>
      </c>
      <c r="E274" s="1" t="s">
        <v>85</v>
      </c>
      <c r="L274" s="1">
        <v>22.349919265752224</v>
      </c>
      <c r="M274" s="1">
        <v>22.968809854503508</v>
      </c>
      <c r="N274" s="1">
        <v>23.604838114147043</v>
      </c>
      <c r="O274" s="1">
        <v>24.258478603141068</v>
      </c>
      <c r="P274" s="1">
        <v>27.008482629465558</v>
      </c>
      <c r="Q274" s="1">
        <v>27.756373282540192</v>
      </c>
      <c r="R274" s="1">
        <v>28.524973741368449</v>
      </c>
      <c r="S274" s="1">
        <v>29.314857480231083</v>
      </c>
      <c r="T274" s="1">
        <v>32.577448180110025</v>
      </c>
      <c r="U274" s="1">
        <v>33.479548802688008</v>
      </c>
      <c r="V274" s="1">
        <v>34.406629452208435</v>
      </c>
      <c r="W274" s="1">
        <v>35.359381849451061</v>
      </c>
      <c r="X274" s="1">
        <v>72.540000000000006</v>
      </c>
      <c r="Y274" s="1">
        <v>22.349919265752224</v>
      </c>
      <c r="Z274" s="1">
        <v>22.968809854503505</v>
      </c>
      <c r="AA274" s="1">
        <v>23.604838114147043</v>
      </c>
      <c r="AB274" s="1">
        <v>24.258478603141061</v>
      </c>
      <c r="AC274" s="1">
        <v>24.930219020920287</v>
      </c>
      <c r="AD274" s="1">
        <v>25.620560571782104</v>
      </c>
      <c r="AE274" s="1">
        <v>26.330018338849101</v>
      </c>
      <c r="AF274" s="1">
        <v>27.059121668386958</v>
      </c>
      <c r="AG274" s="1">
        <v>27.808414564764536</v>
      </c>
      <c r="AH274" s="1">
        <v>28.578456096350703</v>
      </c>
      <c r="AI274" s="1">
        <v>29.36982081265085</v>
      </c>
      <c r="AJ274" s="1">
        <v>30.183099172994392</v>
      </c>
      <c r="AL274" s="1">
        <v>0.29750150193318131</v>
      </c>
    </row>
    <row r="275" spans="1:39" x14ac:dyDescent="0.2">
      <c r="Y275" s="1">
        <v>0</v>
      </c>
      <c r="Z275" s="1">
        <v>0</v>
      </c>
      <c r="AA275" s="1">
        <v>0</v>
      </c>
      <c r="AB275" s="1">
        <v>0</v>
      </c>
      <c r="AC275" s="1">
        <v>0</v>
      </c>
      <c r="AD275" s="1">
        <v>0</v>
      </c>
      <c r="AE275" s="1">
        <v>0</v>
      </c>
      <c r="AF275" s="1">
        <v>0</v>
      </c>
      <c r="AG275" s="1">
        <v>0</v>
      </c>
      <c r="AH275" s="1">
        <v>0</v>
      </c>
      <c r="AI275" s="1">
        <v>0</v>
      </c>
      <c r="AJ275" s="1">
        <v>0</v>
      </c>
    </row>
    <row r="276" spans="1:39" x14ac:dyDescent="0.2">
      <c r="A276" s="1" t="s">
        <v>195</v>
      </c>
      <c r="B276" s="1" t="s">
        <v>196</v>
      </c>
      <c r="C276" s="1" t="s">
        <v>127</v>
      </c>
      <c r="D276" s="1">
        <v>29</v>
      </c>
      <c r="E276" s="1" t="s">
        <v>183</v>
      </c>
      <c r="L276" s="1">
        <v>4.3489860331562227</v>
      </c>
      <c r="M276" s="1">
        <v>4.4694136058256024</v>
      </c>
      <c r="N276" s="1">
        <v>4.5931759328833559</v>
      </c>
      <c r="O276" s="1">
        <v>4.720365356860218</v>
      </c>
      <c r="P276" s="1">
        <v>5.3883052703823244</v>
      </c>
      <c r="Q276" s="1">
        <v>5.5375125843554258</v>
      </c>
      <c r="R276" s="1">
        <v>5.6908515912126401</v>
      </c>
      <c r="S276" s="1">
        <v>5.8484367014720187</v>
      </c>
      <c r="T276" s="1">
        <v>6.6343409856687146</v>
      </c>
      <c r="U276" s="1">
        <v>6.818052217453296</v>
      </c>
      <c r="V276" s="1">
        <v>7.0068505885267243</v>
      </c>
      <c r="W276" s="1">
        <v>7.2008769666295995</v>
      </c>
      <c r="Y276" s="1">
        <v>4.3489860331562227</v>
      </c>
      <c r="Z276" s="1">
        <v>4.4694136058256024</v>
      </c>
      <c r="AA276" s="1">
        <v>4.5931759328833559</v>
      </c>
      <c r="AB276" s="1">
        <v>4.720365356860218</v>
      </c>
      <c r="AC276" s="1">
        <v>5.3883052703823244</v>
      </c>
      <c r="AD276" s="1">
        <v>5.5375125843554258</v>
      </c>
      <c r="AE276" s="1">
        <v>5.6908515912126401</v>
      </c>
      <c r="AF276" s="1">
        <v>5.8484367014720187</v>
      </c>
      <c r="AG276" s="1">
        <v>6.6343409856687146</v>
      </c>
      <c r="AH276" s="1">
        <v>6.818052217453296</v>
      </c>
      <c r="AI276" s="1">
        <v>7.0068505885267243</v>
      </c>
      <c r="AJ276" s="1">
        <v>7.2008769666295995</v>
      </c>
    </row>
    <row r="277" spans="1:39" x14ac:dyDescent="0.2">
      <c r="A277" s="1" t="s">
        <v>195</v>
      </c>
      <c r="B277" s="1" t="s">
        <v>196</v>
      </c>
      <c r="C277" s="1" t="s">
        <v>127</v>
      </c>
      <c r="D277" s="1">
        <v>29</v>
      </c>
      <c r="E277" s="1" t="s">
        <v>184</v>
      </c>
      <c r="L277" s="1">
        <v>54.868017593715543</v>
      </c>
      <c r="M277" s="1">
        <v>56.387365351012569</v>
      </c>
      <c r="N277" s="1">
        <v>57.948785297334119</v>
      </c>
      <c r="O277" s="1">
        <v>59.553442451735776</v>
      </c>
      <c r="P277" s="1">
        <v>66.044799443971215</v>
      </c>
      <c r="Q277" s="1">
        <v>67.873642954581726</v>
      </c>
      <c r="R277" s="1">
        <v>69.753128886919015</v>
      </c>
      <c r="S277" s="1">
        <v>71.684659577959138</v>
      </c>
      <c r="T277" s="1">
        <v>79.310474515546616</v>
      </c>
      <c r="U277" s="1">
        <v>81.506657225802954</v>
      </c>
      <c r="V277" s="1">
        <v>83.763654330706288</v>
      </c>
      <c r="W277" s="1">
        <v>86.083149838868025</v>
      </c>
    </row>
    <row r="279" spans="1:39" x14ac:dyDescent="0.2">
      <c r="A279" s="1" t="s">
        <v>195</v>
      </c>
      <c r="B279" s="1" t="s">
        <v>196</v>
      </c>
      <c r="C279" s="1" t="s">
        <v>127</v>
      </c>
      <c r="D279" s="1">
        <v>29</v>
      </c>
      <c r="E279" s="1" t="s">
        <v>186</v>
      </c>
      <c r="L279" s="1">
        <v>0</v>
      </c>
      <c r="M279" s="1">
        <v>0</v>
      </c>
      <c r="N279" s="1">
        <v>0</v>
      </c>
      <c r="O279" s="1">
        <v>0</v>
      </c>
      <c r="P279" s="1">
        <v>0</v>
      </c>
      <c r="Q279" s="1">
        <v>0</v>
      </c>
      <c r="R279" s="1">
        <v>0</v>
      </c>
      <c r="S279" s="1">
        <v>0</v>
      </c>
      <c r="T279" s="1">
        <v>0</v>
      </c>
      <c r="U279" s="1">
        <v>0</v>
      </c>
      <c r="V279" s="1">
        <v>0</v>
      </c>
      <c r="W279" s="1">
        <v>0</v>
      </c>
    </row>
    <row r="280" spans="1:39" x14ac:dyDescent="0.2">
      <c r="A280" s="1" t="s">
        <v>195</v>
      </c>
      <c r="B280" s="1" t="s">
        <v>196</v>
      </c>
      <c r="C280" s="1" t="s">
        <v>127</v>
      </c>
      <c r="D280" s="1">
        <v>29</v>
      </c>
      <c r="E280" s="1" t="s">
        <v>187</v>
      </c>
      <c r="L280" s="1">
        <v>0</v>
      </c>
      <c r="M280" s="1">
        <v>0</v>
      </c>
      <c r="N280" s="1">
        <v>0</v>
      </c>
      <c r="O280" s="1">
        <v>0</v>
      </c>
      <c r="P280" s="1">
        <v>0</v>
      </c>
      <c r="Q280" s="1">
        <v>0</v>
      </c>
      <c r="R280" s="1">
        <v>0</v>
      </c>
      <c r="S280" s="1">
        <v>0</v>
      </c>
      <c r="T280" s="1">
        <v>0</v>
      </c>
      <c r="U280" s="1">
        <v>0</v>
      </c>
      <c r="V280" s="1">
        <v>0</v>
      </c>
      <c r="W280" s="1">
        <v>0</v>
      </c>
    </row>
    <row r="282" spans="1:39" x14ac:dyDescent="0.2">
      <c r="A282" s="1" t="s">
        <v>197</v>
      </c>
      <c r="C282" s="1" t="s">
        <v>134</v>
      </c>
      <c r="D282" s="1" t="s">
        <v>98</v>
      </c>
      <c r="E282" s="1" t="s">
        <v>99</v>
      </c>
    </row>
    <row r="283" spans="1:39" x14ac:dyDescent="0.2">
      <c r="A283" s="1" t="s">
        <v>197</v>
      </c>
      <c r="B283" s="1" t="s">
        <v>198</v>
      </c>
      <c r="C283" s="1" t="s">
        <v>134</v>
      </c>
      <c r="D283" s="1" t="s">
        <v>98</v>
      </c>
      <c r="E283" s="1" t="s">
        <v>29</v>
      </c>
      <c r="F283" s="1" t="s">
        <v>30</v>
      </c>
      <c r="L283" s="1">
        <v>7.3005515285566078</v>
      </c>
      <c r="M283" s="1">
        <v>7.5027107659119299</v>
      </c>
      <c r="N283" s="1">
        <v>7.710467985431781</v>
      </c>
      <c r="O283" s="1">
        <v>7.9239782005833863</v>
      </c>
      <c r="P283" s="1">
        <v>8.9822349523154834</v>
      </c>
      <c r="Q283" s="1">
        <v>9.2309616081857442</v>
      </c>
      <c r="R283" s="1">
        <v>9.486575742469654</v>
      </c>
      <c r="S283" s="1">
        <v>9.7492680760159036</v>
      </c>
      <c r="T283" s="1">
        <v>11.35782628335375</v>
      </c>
      <c r="U283" s="1">
        <v>11.672335329756027</v>
      </c>
      <c r="V283" s="1">
        <v>11.995553431729423</v>
      </c>
      <c r="W283" s="1">
        <v>12.327721751332104</v>
      </c>
      <c r="X283" s="1">
        <v>5.9</v>
      </c>
      <c r="Y283" s="1">
        <v>7.3005515285566078</v>
      </c>
      <c r="Z283" s="1">
        <v>7.5027107659119299</v>
      </c>
      <c r="AA283" s="1">
        <v>7.710467985431781</v>
      </c>
      <c r="AB283" s="1">
        <v>7.9239782005833863</v>
      </c>
      <c r="AC283" s="1">
        <v>8.9822349523154834</v>
      </c>
      <c r="AD283" s="1">
        <v>9.2309616081857442</v>
      </c>
      <c r="AE283" s="1">
        <v>9.486575742469654</v>
      </c>
      <c r="AF283" s="1">
        <v>9.7492680760159036</v>
      </c>
      <c r="AG283" s="1">
        <v>11.35782628335375</v>
      </c>
      <c r="AH283" s="1">
        <v>11.672335329756027</v>
      </c>
      <c r="AI283" s="1">
        <v>11.995553431729423</v>
      </c>
      <c r="AJ283" s="1">
        <v>12.327721751332104</v>
      </c>
      <c r="AM283" s="1" t="s">
        <v>81</v>
      </c>
    </row>
    <row r="284" spans="1:39" x14ac:dyDescent="0.2">
      <c r="A284" s="1" t="s">
        <v>197</v>
      </c>
      <c r="B284" s="1" t="s">
        <v>198</v>
      </c>
      <c r="C284" s="1" t="s">
        <v>134</v>
      </c>
      <c r="D284" s="1" t="s">
        <v>98</v>
      </c>
      <c r="E284" s="1" t="s">
        <v>31</v>
      </c>
      <c r="L284" s="1">
        <v>0.60140088961148452</v>
      </c>
      <c r="M284" s="1">
        <v>0.61805425404745973</v>
      </c>
      <c r="N284" s="1">
        <v>0.63516876603380956</v>
      </c>
      <c r="O284" s="1">
        <v>0.65275719518618924</v>
      </c>
      <c r="P284" s="1">
        <v>0.72695806961942022</v>
      </c>
      <c r="Q284" s="1">
        <v>0.74708823216518272</v>
      </c>
      <c r="R284" s="1">
        <v>0.76777581811822759</v>
      </c>
      <c r="S284" s="1">
        <v>0.78903626306454622</v>
      </c>
      <c r="T284" s="1">
        <v>0.87719606289868546</v>
      </c>
      <c r="U284" s="1">
        <v>0.90148645882193013</v>
      </c>
      <c r="V284" s="1">
        <v>0.92644947898400021</v>
      </c>
      <c r="W284" s="1">
        <v>0.9521037489918267</v>
      </c>
      <c r="X284" s="1">
        <v>0.64</v>
      </c>
      <c r="Y284" s="1">
        <v>0.60140088961148452</v>
      </c>
      <c r="Z284" s="1">
        <v>0.61805425404745973</v>
      </c>
      <c r="AA284" s="1">
        <v>0.63516876603380956</v>
      </c>
      <c r="AB284" s="1">
        <v>0.65275719518618924</v>
      </c>
      <c r="AC284" s="1">
        <v>0.67083266472309411</v>
      </c>
      <c r="AD284" s="1">
        <v>0.68940866125746481</v>
      </c>
      <c r="AE284" s="1">
        <v>0.76777581811822759</v>
      </c>
      <c r="AF284" s="1">
        <v>0.78903626306454622</v>
      </c>
      <c r="AG284" s="1">
        <v>0.81088543001622981</v>
      </c>
      <c r="AH284" s="1">
        <v>0.83333962124732197</v>
      </c>
      <c r="AI284" s="1">
        <v>0.85641559045737037</v>
      </c>
      <c r="AJ284" s="1">
        <v>0.9521037489918267</v>
      </c>
    </row>
    <row r="285" spans="1:39" x14ac:dyDescent="0.2">
      <c r="A285" s="1" t="s">
        <v>197</v>
      </c>
      <c r="B285" s="1" t="s">
        <v>198</v>
      </c>
      <c r="C285" s="1" t="s">
        <v>134</v>
      </c>
      <c r="D285" s="1" t="s">
        <v>98</v>
      </c>
      <c r="E285" s="1" t="s">
        <v>82</v>
      </c>
      <c r="L285" s="1">
        <v>54.028159679891473</v>
      </c>
      <c r="M285" s="1">
        <v>55.524250970237837</v>
      </c>
      <c r="N285" s="1">
        <v>57.061770455849633</v>
      </c>
      <c r="O285" s="1">
        <v>58.641865322980813</v>
      </c>
      <c r="P285" s="1">
        <v>67.483376050541608</v>
      </c>
      <c r="Q285" s="1">
        <v>69.35205511994846</v>
      </c>
      <c r="R285" s="1">
        <v>71.272479695712647</v>
      </c>
      <c r="S285" s="1">
        <v>73.246082660276159</v>
      </c>
      <c r="T285" s="1">
        <v>84.174009523369918</v>
      </c>
      <c r="U285" s="1">
        <v>86.504868158340528</v>
      </c>
      <c r="V285" s="1">
        <v>88.900270492809113</v>
      </c>
      <c r="W285" s="1">
        <v>91.36200380339659</v>
      </c>
      <c r="X285" s="1">
        <v>51.02</v>
      </c>
      <c r="Y285" s="1">
        <v>53.73561757938748</v>
      </c>
      <c r="Z285" s="1">
        <v>55.524250970237837</v>
      </c>
      <c r="AA285" s="1">
        <v>57.061770455849633</v>
      </c>
      <c r="AB285" s="1">
        <v>58.641865322980813</v>
      </c>
      <c r="AC285" s="1">
        <v>62.260123468656971</v>
      </c>
      <c r="AD285" s="1">
        <v>66.895864076469138</v>
      </c>
      <c r="AE285" s="1">
        <v>71.272479695712647</v>
      </c>
      <c r="AF285" s="1">
        <v>73.246082660276159</v>
      </c>
      <c r="AG285" s="1">
        <v>77.0960862054297</v>
      </c>
      <c r="AH285" s="1">
        <v>82.478804560532438</v>
      </c>
      <c r="AI285" s="1">
        <v>88.10051170336915</v>
      </c>
      <c r="AJ285" s="1">
        <v>91.36200380339659</v>
      </c>
    </row>
    <row r="286" spans="1:39" x14ac:dyDescent="0.2">
      <c r="A286" s="1" t="s">
        <v>197</v>
      </c>
      <c r="B286" s="1" t="s">
        <v>198</v>
      </c>
      <c r="C286" s="1" t="s">
        <v>134</v>
      </c>
      <c r="D286" s="1" t="s">
        <v>98</v>
      </c>
      <c r="E286" s="1" t="s">
        <v>83</v>
      </c>
      <c r="L286" s="1">
        <v>7.5035940702235306</v>
      </c>
      <c r="M286" s="1">
        <v>7.7113757492825385</v>
      </c>
      <c r="N286" s="1">
        <v>7.9249111012812801</v>
      </c>
      <c r="O286" s="1">
        <v>8.1443594509130897</v>
      </c>
      <c r="P286" s="1">
        <v>9.0717005882613861</v>
      </c>
      <c r="Q286" s="1">
        <v>9.3229046329510528</v>
      </c>
      <c r="R286" s="1">
        <v>9.5810647573144792</v>
      </c>
      <c r="S286" s="1">
        <v>9.8463735818346994</v>
      </c>
      <c r="T286" s="1">
        <v>10.947598119715241</v>
      </c>
      <c r="U286" s="1">
        <v>11.250747556863551</v>
      </c>
      <c r="V286" s="1">
        <v>11.562291491164427</v>
      </c>
      <c r="W286" s="1">
        <v>11.88246237425329</v>
      </c>
      <c r="X286" s="1">
        <v>94.21</v>
      </c>
      <c r="Y286" s="1">
        <v>7.5035940702235306</v>
      </c>
      <c r="Z286" s="1">
        <v>7.7113757492825385</v>
      </c>
      <c r="AA286" s="1">
        <v>7.9249111012812792</v>
      </c>
      <c r="AB286" s="1">
        <v>8.1443594509130897</v>
      </c>
      <c r="AC286" s="1">
        <v>8.3698845347240827</v>
      </c>
      <c r="AD286" s="1">
        <v>8.601654623281549</v>
      </c>
      <c r="AE286" s="1">
        <v>9.248686648860037</v>
      </c>
      <c r="AF286" s="1">
        <v>9.8463735818346994</v>
      </c>
      <c r="AG286" s="1">
        <v>10.119029060839699</v>
      </c>
      <c r="AH286" s="1">
        <v>10.399234630201679</v>
      </c>
      <c r="AI286" s="1">
        <v>10.687199359126245</v>
      </c>
      <c r="AJ286" s="1">
        <v>11.88246237425329</v>
      </c>
    </row>
    <row r="287" spans="1:39" x14ac:dyDescent="0.2">
      <c r="A287" s="1" t="s">
        <v>197</v>
      </c>
      <c r="B287" s="1" t="s">
        <v>198</v>
      </c>
      <c r="C287" s="1" t="s">
        <v>134</v>
      </c>
      <c r="D287" s="1" t="s">
        <v>98</v>
      </c>
      <c r="E287" s="1" t="s">
        <v>84</v>
      </c>
      <c r="L287" s="1">
        <v>61.328711208448084</v>
      </c>
      <c r="M287" s="1">
        <v>63.026961736149765</v>
      </c>
      <c r="N287" s="1">
        <v>64.772238441281416</v>
      </c>
      <c r="O287" s="1">
        <v>66.565843523564197</v>
      </c>
      <c r="P287" s="1">
        <v>76.465611002857088</v>
      </c>
      <c r="Q287" s="1">
        <v>78.583016728134197</v>
      </c>
      <c r="R287" s="1">
        <v>80.759055438182301</v>
      </c>
      <c r="S287" s="1">
        <v>82.995350736292067</v>
      </c>
      <c r="T287" s="1">
        <v>95.531835806723663</v>
      </c>
      <c r="U287" s="1">
        <v>98.177203488096552</v>
      </c>
      <c r="V287" s="1">
        <v>100.89582392453853</v>
      </c>
      <c r="W287" s="1">
        <v>103.6897255547287</v>
      </c>
      <c r="X287" s="1">
        <v>56.92</v>
      </c>
      <c r="Y287" s="1">
        <v>61.03616910794409</v>
      </c>
      <c r="Z287" s="1">
        <v>63.026961736149765</v>
      </c>
      <c r="AA287" s="1">
        <v>64.772238441281416</v>
      </c>
      <c r="AB287" s="1">
        <v>66.565843523564197</v>
      </c>
      <c r="AC287" s="1">
        <v>71.242358420972451</v>
      </c>
      <c r="AD287" s="1">
        <v>76.126825684654889</v>
      </c>
      <c r="AE287" s="1">
        <v>80.759055438182301</v>
      </c>
      <c r="AF287" s="1">
        <v>82.995350736292067</v>
      </c>
      <c r="AG287" s="1">
        <v>88.453912488783445</v>
      </c>
      <c r="AH287" s="1">
        <v>94.151139890288462</v>
      </c>
      <c r="AI287" s="1">
        <v>100.09606513509857</v>
      </c>
      <c r="AJ287" s="1">
        <v>103.6897255547287</v>
      </c>
    </row>
    <row r="288" spans="1:39" x14ac:dyDescent="0.2">
      <c r="A288" s="1" t="s">
        <v>197</v>
      </c>
      <c r="B288" s="1" t="s">
        <v>198</v>
      </c>
      <c r="C288" s="1" t="s">
        <v>134</v>
      </c>
      <c r="D288" s="1" t="s">
        <v>98</v>
      </c>
      <c r="E288" s="1" t="s">
        <v>85</v>
      </c>
      <c r="L288" s="1">
        <v>8.1049949598350146</v>
      </c>
      <c r="M288" s="1">
        <v>8.3294300033299979</v>
      </c>
      <c r="N288" s="1">
        <v>8.5600798673150891</v>
      </c>
      <c r="O288" s="1">
        <v>8.7971166460992798</v>
      </c>
      <c r="P288" s="1">
        <v>9.7986586578808073</v>
      </c>
      <c r="Q288" s="1">
        <v>10.069992865116236</v>
      </c>
      <c r="R288" s="1">
        <v>10.348840575432707</v>
      </c>
      <c r="S288" s="1">
        <v>10.635409844899245</v>
      </c>
      <c r="T288" s="1">
        <v>11.824794182613926</v>
      </c>
      <c r="U288" s="1">
        <v>12.152234015685481</v>
      </c>
      <c r="V288" s="1">
        <v>12.488740970148427</v>
      </c>
      <c r="W288" s="1">
        <v>12.834566123245116</v>
      </c>
      <c r="X288" s="1">
        <v>94.85</v>
      </c>
      <c r="Y288" s="1">
        <v>8.1049949598350146</v>
      </c>
      <c r="Z288" s="1">
        <v>8.3294300033299979</v>
      </c>
      <c r="AA288" s="1">
        <v>8.5600798673150891</v>
      </c>
      <c r="AB288" s="1">
        <v>8.7971166460992798</v>
      </c>
      <c r="AC288" s="1">
        <v>9.040717199447176</v>
      </c>
      <c r="AD288" s="1">
        <v>9.291063284539014</v>
      </c>
      <c r="AE288" s="1">
        <v>10.016462466978265</v>
      </c>
      <c r="AF288" s="1">
        <v>10.635409844899245</v>
      </c>
      <c r="AG288" s="1">
        <v>10.929914490855928</v>
      </c>
      <c r="AH288" s="1">
        <v>11.232574251449002</v>
      </c>
      <c r="AI288" s="1">
        <v>11.543614949583615</v>
      </c>
      <c r="AJ288" s="1">
        <v>12.834566123245116</v>
      </c>
      <c r="AL288" s="1">
        <v>0.62647766357324808</v>
      </c>
    </row>
    <row r="289" spans="1:38" x14ac:dyDescent="0.2">
      <c r="Y289" s="1">
        <v>0</v>
      </c>
      <c r="Z289" s="1">
        <v>0</v>
      </c>
      <c r="AA289" s="1">
        <v>0</v>
      </c>
      <c r="AB289" s="1">
        <v>0</v>
      </c>
      <c r="AC289" s="1">
        <v>0</v>
      </c>
      <c r="AD289" s="1">
        <v>0</v>
      </c>
      <c r="AE289" s="1">
        <v>0</v>
      </c>
      <c r="AF289" s="1">
        <v>0</v>
      </c>
      <c r="AG289" s="1">
        <v>0</v>
      </c>
      <c r="AH289" s="1">
        <v>0</v>
      </c>
      <c r="AI289" s="1">
        <v>0</v>
      </c>
      <c r="AJ289" s="1">
        <v>0</v>
      </c>
    </row>
    <row r="290" spans="1:38" x14ac:dyDescent="0.2">
      <c r="A290" s="1" t="s">
        <v>197</v>
      </c>
      <c r="B290" s="1" t="s">
        <v>198</v>
      </c>
      <c r="C290" s="1" t="s">
        <v>134</v>
      </c>
      <c r="D290" s="1" t="s">
        <v>98</v>
      </c>
      <c r="E290" s="1" t="s">
        <v>183</v>
      </c>
      <c r="L290" s="1">
        <v>8.3673544107919557</v>
      </c>
      <c r="M290" s="1">
        <v>8.5990544378037281</v>
      </c>
      <c r="N290" s="1">
        <v>8.8371704596307783</v>
      </c>
      <c r="O290" s="1">
        <v>9.0818801412911103</v>
      </c>
      <c r="P290" s="1">
        <v>10.351428688703447</v>
      </c>
      <c r="Q290" s="1">
        <v>10.638069625495797</v>
      </c>
      <c r="R290" s="1">
        <v>10.932647923314924</v>
      </c>
      <c r="S290" s="1">
        <v>11.235383375260781</v>
      </c>
      <c r="T290" s="1">
        <v>12.745177595481609</v>
      </c>
      <c r="U290" s="1">
        <v>13.098103723402536</v>
      </c>
      <c r="V290" s="1">
        <v>13.460802712535958</v>
      </c>
      <c r="W290" s="1">
        <v>13.833545182733239</v>
      </c>
      <c r="Y290" s="1">
        <v>8.3673544107919557</v>
      </c>
      <c r="Z290" s="1">
        <v>8.5990544378037281</v>
      </c>
      <c r="AA290" s="1">
        <v>8.8371704596307783</v>
      </c>
      <c r="AB290" s="1">
        <v>9.0818801412911103</v>
      </c>
      <c r="AC290" s="1">
        <v>10.351428688703447</v>
      </c>
      <c r="AD290" s="1">
        <v>10.638069625495797</v>
      </c>
      <c r="AE290" s="1">
        <v>10.932647923314924</v>
      </c>
      <c r="AF290" s="1">
        <v>11.235383375260781</v>
      </c>
      <c r="AG290" s="1">
        <v>12.745177595481609</v>
      </c>
      <c r="AH290" s="1">
        <v>13.098103723402536</v>
      </c>
      <c r="AI290" s="1">
        <v>13.460802712535958</v>
      </c>
      <c r="AJ290" s="1">
        <v>13.833545182733239</v>
      </c>
    </row>
    <row r="291" spans="1:38" x14ac:dyDescent="0.2">
      <c r="A291" s="1" t="s">
        <v>197</v>
      </c>
      <c r="B291" s="1" t="s">
        <v>198</v>
      </c>
      <c r="C291" s="1" t="s">
        <v>134</v>
      </c>
      <c r="D291" s="1" t="s">
        <v>98</v>
      </c>
      <c r="E291" s="1" t="s">
        <v>184</v>
      </c>
      <c r="L291" s="1">
        <v>119.51905404510215</v>
      </c>
      <c r="M291" s="1">
        <v>122.82865068594175</v>
      </c>
      <c r="N291" s="1">
        <v>126.22989321548562</v>
      </c>
      <c r="O291" s="1">
        <v>129.72531939583223</v>
      </c>
      <c r="P291" s="1">
        <v>144.32341457137989</v>
      </c>
      <c r="Q291" s="1">
        <v>148.31986762128179</v>
      </c>
      <c r="R291" s="1">
        <v>152.42698626919153</v>
      </c>
      <c r="S291" s="1">
        <v>156.64783495110504</v>
      </c>
      <c r="T291" s="1">
        <v>173.8618860820435</v>
      </c>
      <c r="U291" s="1">
        <v>178.67628759102826</v>
      </c>
      <c r="V291" s="1">
        <v>183.62400447126561</v>
      </c>
      <c r="W291" s="1">
        <v>188.70872835258317</v>
      </c>
    </row>
    <row r="293" spans="1:38" x14ac:dyDescent="0.2">
      <c r="A293" s="1" t="s">
        <v>197</v>
      </c>
      <c r="B293" s="1" t="s">
        <v>198</v>
      </c>
      <c r="C293" s="1" t="s">
        <v>134</v>
      </c>
      <c r="D293" s="1" t="s">
        <v>98</v>
      </c>
      <c r="E293" s="1" t="s">
        <v>186</v>
      </c>
      <c r="L293" s="1">
        <v>0</v>
      </c>
      <c r="M293" s="1">
        <v>0</v>
      </c>
      <c r="N293" s="1">
        <v>0</v>
      </c>
      <c r="O293" s="1">
        <v>0</v>
      </c>
      <c r="P293" s="1">
        <v>0</v>
      </c>
      <c r="Q293" s="1">
        <v>0</v>
      </c>
      <c r="R293" s="1">
        <v>0</v>
      </c>
      <c r="S293" s="1">
        <v>0</v>
      </c>
      <c r="T293" s="1">
        <v>0</v>
      </c>
      <c r="U293" s="1">
        <v>0</v>
      </c>
      <c r="V293" s="1">
        <v>0</v>
      </c>
      <c r="W293" s="1">
        <v>0</v>
      </c>
    </row>
    <row r="294" spans="1:38" x14ac:dyDescent="0.2">
      <c r="A294" s="1" t="s">
        <v>197</v>
      </c>
      <c r="B294" s="1" t="s">
        <v>198</v>
      </c>
      <c r="C294" s="1" t="s">
        <v>134</v>
      </c>
      <c r="D294" s="1" t="s">
        <v>98</v>
      </c>
      <c r="E294" s="1" t="s">
        <v>187</v>
      </c>
      <c r="L294" s="1">
        <v>0</v>
      </c>
      <c r="M294" s="1">
        <v>0</v>
      </c>
      <c r="N294" s="1">
        <v>0</v>
      </c>
      <c r="O294" s="1">
        <v>0</v>
      </c>
      <c r="P294" s="1">
        <v>0</v>
      </c>
      <c r="Q294" s="1">
        <v>0</v>
      </c>
      <c r="R294" s="1">
        <v>0</v>
      </c>
      <c r="S294" s="1">
        <v>0</v>
      </c>
      <c r="T294" s="1">
        <v>0</v>
      </c>
      <c r="U294" s="1">
        <v>0</v>
      </c>
      <c r="V294" s="1">
        <v>0</v>
      </c>
      <c r="W294" s="1">
        <v>0</v>
      </c>
    </row>
    <row r="296" spans="1:38" x14ac:dyDescent="0.2">
      <c r="A296" s="1" t="s">
        <v>199</v>
      </c>
      <c r="C296" s="1" t="s">
        <v>124</v>
      </c>
      <c r="D296" s="1" t="s">
        <v>76</v>
      </c>
      <c r="E296" s="1" t="s">
        <v>77</v>
      </c>
    </row>
    <row r="297" spans="1:38" x14ac:dyDescent="0.2">
      <c r="A297" s="1" t="s">
        <v>199</v>
      </c>
      <c r="B297" s="1" t="s">
        <v>200</v>
      </c>
      <c r="C297" s="1" t="s">
        <v>124</v>
      </c>
      <c r="D297" s="1" t="s">
        <v>76</v>
      </c>
      <c r="E297" s="1" t="s">
        <v>29</v>
      </c>
      <c r="F297" s="1" t="s">
        <v>30</v>
      </c>
      <c r="L297" s="1">
        <v>24.67965171022016</v>
      </c>
      <c r="M297" s="1">
        <v>25.3630548131799</v>
      </c>
      <c r="N297" s="1">
        <v>26.065382000102367</v>
      </c>
      <c r="O297" s="1">
        <v>26.78715729692814</v>
      </c>
      <c r="P297" s="1">
        <v>30.557593923908147</v>
      </c>
      <c r="Q297" s="1">
        <v>31.403762854968654</v>
      </c>
      <c r="R297" s="1">
        <v>32.273363011068504</v>
      </c>
      <c r="S297" s="1">
        <v>33.167043225185012</v>
      </c>
      <c r="T297" s="1">
        <v>37.73776094061968</v>
      </c>
      <c r="U297" s="1">
        <v>38.782755547042441</v>
      </c>
      <c r="V297" s="1">
        <v>39.856687051156911</v>
      </c>
      <c r="W297" s="1">
        <v>40.960356743269145</v>
      </c>
      <c r="X297" s="1">
        <v>16.97</v>
      </c>
      <c r="Y297" s="1">
        <v>19.97991549124756</v>
      </c>
      <c r="Z297" s="1">
        <v>23.143513437677917</v>
      </c>
      <c r="AA297" s="1">
        <v>26.065382000102367</v>
      </c>
      <c r="AB297" s="1">
        <v>26.78715729692814</v>
      </c>
      <c r="AC297" s="1">
        <v>30.362162419476508</v>
      </c>
      <c r="AD297" s="1">
        <v>31.403762854968654</v>
      </c>
      <c r="AE297" s="1">
        <v>32.273363011068504</v>
      </c>
      <c r="AF297" s="1">
        <v>33.167043225185012</v>
      </c>
      <c r="AG297" s="1">
        <v>37.245811601004817</v>
      </c>
      <c r="AH297" s="1">
        <v>38.782755547042441</v>
      </c>
      <c r="AI297" s="1">
        <v>39.856687051156911</v>
      </c>
      <c r="AJ297" s="1">
        <v>40.960356743269145</v>
      </c>
    </row>
    <row r="298" spans="1:38" x14ac:dyDescent="0.2">
      <c r="A298" s="1" t="s">
        <v>199</v>
      </c>
      <c r="B298" s="1" t="s">
        <v>200</v>
      </c>
      <c r="C298" s="1" t="s">
        <v>124</v>
      </c>
      <c r="D298" s="1" t="s">
        <v>76</v>
      </c>
      <c r="E298" s="1" t="s">
        <v>31</v>
      </c>
      <c r="L298" s="1">
        <v>11.219230736696131</v>
      </c>
      <c r="M298" s="1">
        <v>11.529901940176053</v>
      </c>
      <c r="N298" s="1">
        <v>11.849175925694855</v>
      </c>
      <c r="O298" s="1">
        <v>12.177290912495188</v>
      </c>
      <c r="P298" s="1">
        <v>13.561957872963864</v>
      </c>
      <c r="Q298" s="1">
        <v>13.937501426066548</v>
      </c>
      <c r="R298" s="1">
        <v>14.323444138464522</v>
      </c>
      <c r="S298" s="1">
        <v>14.720073972800618</v>
      </c>
      <c r="T298" s="1">
        <v>16.365067587214643</v>
      </c>
      <c r="U298" s="1">
        <v>16.818231922780082</v>
      </c>
      <c r="V298" s="1">
        <v>17.28394481116597</v>
      </c>
      <c r="W298" s="1">
        <v>17.76255373377262</v>
      </c>
      <c r="X298" s="1">
        <v>19.14</v>
      </c>
      <c r="Y298" s="1">
        <v>11.219230736696131</v>
      </c>
      <c r="Z298" s="1">
        <v>11.529901940176053</v>
      </c>
      <c r="AA298" s="1">
        <v>11.849175925694855</v>
      </c>
      <c r="AB298" s="1">
        <v>12.177290912495188</v>
      </c>
      <c r="AC298" s="1">
        <v>12.514491716337828</v>
      </c>
      <c r="AD298" s="1">
        <v>13.937501426066548</v>
      </c>
      <c r="AE298" s="1">
        <v>14.323444138464522</v>
      </c>
      <c r="AF298" s="1">
        <v>14.720073972800618</v>
      </c>
      <c r="AG298" s="1">
        <v>15.12768686567799</v>
      </c>
      <c r="AH298" s="1">
        <v>16.818231922780082</v>
      </c>
      <c r="AI298" s="1">
        <v>17.28394481116597</v>
      </c>
      <c r="AJ298" s="1">
        <v>17.76255373377262</v>
      </c>
      <c r="AL298" s="1">
        <v>0.41035176531213191</v>
      </c>
    </row>
    <row r="299" spans="1:38" x14ac:dyDescent="0.2">
      <c r="A299" s="1" t="s">
        <v>199</v>
      </c>
      <c r="B299" s="1" t="s">
        <v>200</v>
      </c>
      <c r="C299" s="1" t="s">
        <v>124</v>
      </c>
      <c r="D299" s="1" t="s">
        <v>76</v>
      </c>
      <c r="E299" s="1" t="s">
        <v>183</v>
      </c>
      <c r="L299" s="1">
        <v>1.1334338433258642</v>
      </c>
      <c r="M299" s="1">
        <v>1.1648197078681788</v>
      </c>
      <c r="N299" s="1">
        <v>1.1970746769452392</v>
      </c>
      <c r="O299" s="1">
        <v>1.2302228168908336</v>
      </c>
      <c r="P299" s="1">
        <v>1.4021946515637411</v>
      </c>
      <c r="Q299" s="1">
        <v>1.4410227593135514</v>
      </c>
      <c r="R299" s="1">
        <v>1.4809260544132414</v>
      </c>
      <c r="S299" s="1">
        <v>1.5219343098263771</v>
      </c>
      <c r="T299" s="1">
        <v>1.726449594065915</v>
      </c>
      <c r="U299" s="1">
        <v>1.7742566305485099</v>
      </c>
      <c r="V299" s="1">
        <v>1.8233874894844819</v>
      </c>
      <c r="W299" s="1">
        <v>1.8738788287806372</v>
      </c>
      <c r="Y299" s="1">
        <v>1.1334338433258642</v>
      </c>
      <c r="Z299" s="1">
        <v>1.1648197078681788</v>
      </c>
      <c r="AA299" s="1">
        <v>1.1970746769452392</v>
      </c>
      <c r="AB299" s="1">
        <v>1.2302228168908336</v>
      </c>
      <c r="AC299" s="1">
        <v>1.4021946515637411</v>
      </c>
      <c r="AD299" s="1">
        <v>1.4410227593135514</v>
      </c>
      <c r="AE299" s="1">
        <v>1.4809260544132414</v>
      </c>
      <c r="AF299" s="1">
        <v>1.5219343098263771</v>
      </c>
      <c r="AG299" s="1">
        <v>1.726449594065915</v>
      </c>
      <c r="AH299" s="1">
        <v>1.7742566305485099</v>
      </c>
      <c r="AI299" s="1">
        <v>1.8233874894844819</v>
      </c>
      <c r="AJ299" s="1">
        <v>1.8738788287806372</v>
      </c>
    </row>
    <row r="300" spans="1:38" x14ac:dyDescent="0.2">
      <c r="A300" s="1" t="s">
        <v>199</v>
      </c>
      <c r="B300" s="1" t="s">
        <v>200</v>
      </c>
      <c r="C300" s="1" t="s">
        <v>124</v>
      </c>
      <c r="D300" s="1" t="s">
        <v>76</v>
      </c>
      <c r="E300" s="1" t="s">
        <v>184</v>
      </c>
      <c r="L300" s="1">
        <v>20.630656997889883</v>
      </c>
      <c r="M300" s="1">
        <v>21.201939574078644</v>
      </c>
      <c r="N300" s="1">
        <v>21.789041509868529</v>
      </c>
      <c r="O300" s="1">
        <v>22.392400858420284</v>
      </c>
      <c r="P300" s="1">
        <v>24.949234371641463</v>
      </c>
      <c r="Q300" s="1">
        <v>25.640102475707486</v>
      </c>
      <c r="R300" s="1">
        <v>26.350101376739296</v>
      </c>
      <c r="S300" s="1">
        <v>27.07976082475777</v>
      </c>
      <c r="T300" s="1">
        <v>30.049308600287567</v>
      </c>
      <c r="U300" s="1">
        <v>30.881402625776879</v>
      </c>
      <c r="V300" s="1">
        <v>31.736538128741262</v>
      </c>
      <c r="W300" s="1">
        <v>32.615353149676118</v>
      </c>
      <c r="Y300" s="1">
        <v>20.630656997889883</v>
      </c>
      <c r="Z300" s="1">
        <v>21.201939574078644</v>
      </c>
      <c r="AA300" s="1">
        <v>21.789041509868529</v>
      </c>
      <c r="AB300" s="1">
        <v>22.392400858420284</v>
      </c>
      <c r="AC300" s="1">
        <v>24.949234371641463</v>
      </c>
      <c r="AD300" s="1">
        <v>25.640102475707486</v>
      </c>
      <c r="AE300" s="1">
        <v>26.350101376739296</v>
      </c>
      <c r="AF300" s="1">
        <v>27.07976082475777</v>
      </c>
      <c r="AG300" s="1">
        <v>30.049308600287567</v>
      </c>
      <c r="AH300" s="1">
        <v>30.881402625776879</v>
      </c>
      <c r="AI300" s="1">
        <v>31.736538128741262</v>
      </c>
      <c r="AJ300" s="1">
        <v>32.615353149676118</v>
      </c>
    </row>
    <row r="302" spans="1:38" x14ac:dyDescent="0.2">
      <c r="A302" s="1" t="s">
        <v>199</v>
      </c>
      <c r="B302" s="1" t="s">
        <v>200</v>
      </c>
      <c r="C302" s="1" t="s">
        <v>124</v>
      </c>
      <c r="D302" s="1" t="s">
        <v>76</v>
      </c>
      <c r="E302" s="1" t="s">
        <v>186</v>
      </c>
      <c r="L302" s="1">
        <v>0</v>
      </c>
      <c r="M302" s="1">
        <v>0</v>
      </c>
      <c r="N302" s="1">
        <v>0</v>
      </c>
      <c r="O302" s="1">
        <v>0</v>
      </c>
      <c r="P302" s="1">
        <v>0</v>
      </c>
      <c r="Q302" s="1">
        <v>0</v>
      </c>
      <c r="R302" s="1">
        <v>0</v>
      </c>
      <c r="S302" s="1">
        <v>0</v>
      </c>
      <c r="T302" s="1">
        <v>0</v>
      </c>
      <c r="U302" s="1">
        <v>0</v>
      </c>
      <c r="V302" s="1">
        <v>0</v>
      </c>
      <c r="W302" s="1">
        <v>0</v>
      </c>
    </row>
    <row r="303" spans="1:38" x14ac:dyDescent="0.2">
      <c r="A303" s="1" t="s">
        <v>199</v>
      </c>
      <c r="B303" s="1" t="s">
        <v>200</v>
      </c>
      <c r="C303" s="1" t="s">
        <v>124</v>
      </c>
      <c r="D303" s="1" t="s">
        <v>76</v>
      </c>
      <c r="E303" s="1" t="s">
        <v>187</v>
      </c>
      <c r="L303" s="1">
        <v>0</v>
      </c>
      <c r="M303" s="1">
        <v>0</v>
      </c>
      <c r="N303" s="1">
        <v>0</v>
      </c>
      <c r="O303" s="1">
        <v>0</v>
      </c>
      <c r="P303" s="1">
        <v>0</v>
      </c>
      <c r="Q303" s="1">
        <v>0</v>
      </c>
      <c r="R303" s="1">
        <v>0</v>
      </c>
      <c r="S303" s="1">
        <v>0</v>
      </c>
      <c r="T303" s="1">
        <v>0</v>
      </c>
      <c r="U303" s="1">
        <v>0</v>
      </c>
      <c r="V303" s="1">
        <v>0</v>
      </c>
      <c r="W303" s="1">
        <v>0</v>
      </c>
    </row>
    <row r="305" spans="1:38" x14ac:dyDescent="0.2">
      <c r="A305" s="1" t="s">
        <v>199</v>
      </c>
      <c r="C305" s="1" t="s">
        <v>124</v>
      </c>
      <c r="D305" s="1" t="s">
        <v>78</v>
      </c>
      <c r="E305" s="1" t="s">
        <v>79</v>
      </c>
    </row>
    <row r="306" spans="1:38" x14ac:dyDescent="0.2">
      <c r="A306" s="1" t="s">
        <v>199</v>
      </c>
      <c r="B306" s="1" t="s">
        <v>201</v>
      </c>
      <c r="C306" s="1" t="s">
        <v>124</v>
      </c>
      <c r="D306" s="1" t="s">
        <v>78</v>
      </c>
      <c r="E306" s="1" t="s">
        <v>29</v>
      </c>
      <c r="F306" s="1" t="s">
        <v>30</v>
      </c>
      <c r="L306" s="1">
        <v>22.155493063438986</v>
      </c>
      <c r="M306" s="1">
        <v>22.768999805144222</v>
      </c>
      <c r="N306" s="1">
        <v>23.399495133880226</v>
      </c>
      <c r="O306" s="1">
        <v>24.047449479830853</v>
      </c>
      <c r="P306" s="1">
        <v>26.636071481804379</v>
      </c>
      <c r="Q306" s="1">
        <v>27.373649714879054</v>
      </c>
      <c r="R306" s="1">
        <v>28.131652192958374</v>
      </c>
      <c r="S306" s="1">
        <v>28.91064448287349</v>
      </c>
      <c r="T306" s="1">
        <v>32.163220752365923</v>
      </c>
      <c r="U306" s="1">
        <v>33.053851022251116</v>
      </c>
      <c r="V306" s="1">
        <v>33.969143694068727</v>
      </c>
      <c r="W306" s="1">
        <v>34.9097816932589</v>
      </c>
      <c r="X306" s="1">
        <v>13.86</v>
      </c>
      <c r="Y306" s="1">
        <v>16.783796623965301</v>
      </c>
      <c r="Z306" s="1">
        <v>19.858890989511476</v>
      </c>
      <c r="AA306" s="1">
        <v>23.091420319363991</v>
      </c>
      <c r="AB306" s="1">
        <v>24.047449479830853</v>
      </c>
      <c r="AC306" s="1">
        <v>26.636071481804379</v>
      </c>
      <c r="AD306" s="1">
        <v>27.373649714879054</v>
      </c>
      <c r="AE306" s="1">
        <v>28.131652192958374</v>
      </c>
      <c r="AF306" s="1">
        <v>28.91064448287349</v>
      </c>
      <c r="AG306" s="1">
        <v>32.163220752365923</v>
      </c>
      <c r="AH306" s="1">
        <v>33.053851022251116</v>
      </c>
      <c r="AI306" s="1">
        <v>33.969143694068727</v>
      </c>
      <c r="AJ306" s="1">
        <v>34.9097816932589</v>
      </c>
    </row>
    <row r="307" spans="1:38" x14ac:dyDescent="0.2">
      <c r="A307" s="1" t="s">
        <v>199</v>
      </c>
      <c r="B307" s="1" t="s">
        <v>201</v>
      </c>
      <c r="C307" s="1" t="s">
        <v>124</v>
      </c>
      <c r="D307" s="1" t="s">
        <v>78</v>
      </c>
      <c r="E307" s="1" t="s">
        <v>31</v>
      </c>
      <c r="L307" s="1">
        <v>11.219230736696131</v>
      </c>
      <c r="M307" s="1">
        <v>11.529901940176053</v>
      </c>
      <c r="N307" s="1">
        <v>11.849175925694855</v>
      </c>
      <c r="O307" s="1">
        <v>12.177290912495188</v>
      </c>
      <c r="P307" s="1">
        <v>13.561957872963864</v>
      </c>
      <c r="Q307" s="1">
        <v>13.937501426066548</v>
      </c>
      <c r="R307" s="1">
        <v>14.323444138464522</v>
      </c>
      <c r="S307" s="1">
        <v>14.720073972800618</v>
      </c>
      <c r="T307" s="1">
        <v>16.365067587214643</v>
      </c>
      <c r="U307" s="1">
        <v>16.818231922780082</v>
      </c>
      <c r="V307" s="1">
        <v>17.28394481116597</v>
      </c>
      <c r="W307" s="1">
        <v>17.76255373377262</v>
      </c>
      <c r="X307" s="1">
        <v>20.69</v>
      </c>
      <c r="Y307" s="1">
        <v>11.219230736696131</v>
      </c>
      <c r="Z307" s="1">
        <v>11.529901940176053</v>
      </c>
      <c r="AA307" s="1">
        <v>11.849175925694851</v>
      </c>
      <c r="AB307" s="1">
        <v>12.177290912495188</v>
      </c>
      <c r="AC307" s="1">
        <v>13.425009713474482</v>
      </c>
      <c r="AD307" s="1">
        <v>13.937501426066548</v>
      </c>
      <c r="AE307" s="1">
        <v>14.323444138464522</v>
      </c>
      <c r="AF307" s="1">
        <v>14.720073972800618</v>
      </c>
      <c r="AG307" s="1">
        <v>15.83601522975794</v>
      </c>
      <c r="AH307" s="1">
        <v>16.818231922780082</v>
      </c>
      <c r="AI307" s="1">
        <v>17.28394481116597</v>
      </c>
      <c r="AJ307" s="1">
        <v>17.76255373377262</v>
      </c>
      <c r="AL307" s="1">
        <v>0.41035176531213191</v>
      </c>
    </row>
    <row r="308" spans="1:38" x14ac:dyDescent="0.2">
      <c r="A308" s="1" t="s">
        <v>199</v>
      </c>
      <c r="B308" s="1" t="s">
        <v>201</v>
      </c>
      <c r="C308" s="1" t="s">
        <v>124</v>
      </c>
      <c r="D308" s="1" t="s">
        <v>78</v>
      </c>
      <c r="E308" s="1" t="s">
        <v>183</v>
      </c>
      <c r="L308" s="1">
        <v>1.1334338433258642</v>
      </c>
      <c r="M308" s="1">
        <v>1.1648197078681788</v>
      </c>
      <c r="N308" s="1">
        <v>1.1970746769452392</v>
      </c>
      <c r="O308" s="1">
        <v>1.2302228168908336</v>
      </c>
      <c r="P308" s="1">
        <v>1.4021946515637411</v>
      </c>
      <c r="Q308" s="1">
        <v>1.4410227593135514</v>
      </c>
      <c r="R308" s="1">
        <v>1.4809260544132414</v>
      </c>
      <c r="S308" s="1">
        <v>1.5219343098263771</v>
      </c>
      <c r="T308" s="1">
        <v>1.726449594065915</v>
      </c>
      <c r="U308" s="1">
        <v>1.7742566305485099</v>
      </c>
      <c r="V308" s="1">
        <v>1.8233874894844819</v>
      </c>
      <c r="W308" s="1">
        <v>1.8738788287806372</v>
      </c>
      <c r="Y308" s="1">
        <v>1.1334338433258642</v>
      </c>
      <c r="Z308" s="1">
        <v>1.1648197078681788</v>
      </c>
      <c r="AA308" s="1">
        <v>1.1970746769452392</v>
      </c>
      <c r="AB308" s="1">
        <v>1.2302228168908336</v>
      </c>
      <c r="AC308" s="1">
        <v>1.4021946515637411</v>
      </c>
      <c r="AD308" s="1">
        <v>1.4410227593135514</v>
      </c>
      <c r="AE308" s="1">
        <v>1.4809260544132414</v>
      </c>
      <c r="AF308" s="1">
        <v>1.5219343098263771</v>
      </c>
      <c r="AG308" s="1">
        <v>1.726449594065915</v>
      </c>
      <c r="AH308" s="1">
        <v>1.7742566305485099</v>
      </c>
      <c r="AI308" s="1">
        <v>1.8233874894844819</v>
      </c>
      <c r="AJ308" s="1">
        <v>1.8738788287806372</v>
      </c>
    </row>
    <row r="309" spans="1:38" x14ac:dyDescent="0.2">
      <c r="A309" s="1" t="s">
        <v>199</v>
      </c>
      <c r="B309" s="1" t="s">
        <v>201</v>
      </c>
      <c r="C309" s="1" t="s">
        <v>124</v>
      </c>
      <c r="D309" s="1" t="s">
        <v>78</v>
      </c>
      <c r="E309" s="1" t="s">
        <v>184</v>
      </c>
      <c r="L309" s="1">
        <v>20.630656997889883</v>
      </c>
      <c r="M309" s="1">
        <v>21.201939574078644</v>
      </c>
      <c r="N309" s="1">
        <v>21.789041509868529</v>
      </c>
      <c r="O309" s="1">
        <v>22.392400858420284</v>
      </c>
      <c r="P309" s="1">
        <v>24.949234371641463</v>
      </c>
      <c r="Q309" s="1">
        <v>25.640102475707486</v>
      </c>
      <c r="R309" s="1">
        <v>26.350101376739296</v>
      </c>
      <c r="S309" s="1">
        <v>27.07976082475777</v>
      </c>
      <c r="T309" s="1">
        <v>30.049308600287567</v>
      </c>
      <c r="U309" s="1">
        <v>30.881402625776879</v>
      </c>
      <c r="V309" s="1">
        <v>31.736538128741262</v>
      </c>
      <c r="W309" s="1">
        <v>32.615353149676118</v>
      </c>
      <c r="Y309" s="1">
        <v>20.630656997889883</v>
      </c>
      <c r="Z309" s="1">
        <v>21.201939574078644</v>
      </c>
      <c r="AA309" s="1">
        <v>21.789041509868529</v>
      </c>
      <c r="AB309" s="1">
        <v>22.392400858420284</v>
      </c>
      <c r="AC309" s="1">
        <v>24.949234371641463</v>
      </c>
      <c r="AD309" s="1">
        <v>25.640102475707486</v>
      </c>
      <c r="AE309" s="1">
        <v>26.350101376739296</v>
      </c>
      <c r="AF309" s="1">
        <v>27.07976082475777</v>
      </c>
      <c r="AG309" s="1">
        <v>30.049308600287567</v>
      </c>
      <c r="AH309" s="1">
        <v>30.881402625776879</v>
      </c>
      <c r="AI309" s="1">
        <v>31.736538128741262</v>
      </c>
      <c r="AJ309" s="1">
        <v>32.615353149676118</v>
      </c>
    </row>
    <row r="311" spans="1:38" x14ac:dyDescent="0.2">
      <c r="A311" s="1" t="s">
        <v>199</v>
      </c>
      <c r="B311" s="1" t="s">
        <v>201</v>
      </c>
      <c r="C311" s="1" t="s">
        <v>124</v>
      </c>
      <c r="E311" s="1" t="s">
        <v>186</v>
      </c>
      <c r="L311" s="1">
        <v>0</v>
      </c>
      <c r="M311" s="1">
        <v>0</v>
      </c>
      <c r="N311" s="1">
        <v>0</v>
      </c>
      <c r="O311" s="1">
        <v>0</v>
      </c>
      <c r="P311" s="1">
        <v>0</v>
      </c>
      <c r="Q311" s="1">
        <v>0</v>
      </c>
      <c r="R311" s="1">
        <v>0</v>
      </c>
      <c r="S311" s="1">
        <v>0</v>
      </c>
      <c r="T311" s="1">
        <v>0</v>
      </c>
      <c r="U311" s="1">
        <v>0</v>
      </c>
      <c r="V311" s="1">
        <v>0</v>
      </c>
      <c r="W311" s="1">
        <v>0</v>
      </c>
    </row>
    <row r="312" spans="1:38" x14ac:dyDescent="0.2">
      <c r="A312" s="1" t="s">
        <v>199</v>
      </c>
      <c r="B312" s="1" t="s">
        <v>201</v>
      </c>
      <c r="C312" s="1" t="s">
        <v>124</v>
      </c>
      <c r="E312" s="1" t="s">
        <v>187</v>
      </c>
      <c r="L312" s="1">
        <v>0</v>
      </c>
      <c r="M312" s="1">
        <v>0</v>
      </c>
      <c r="N312" s="1">
        <v>0</v>
      </c>
      <c r="O312" s="1">
        <v>0</v>
      </c>
      <c r="P312" s="1">
        <v>0</v>
      </c>
      <c r="Q312" s="1">
        <v>0</v>
      </c>
      <c r="R312" s="1">
        <v>0</v>
      </c>
      <c r="S312" s="1">
        <v>0</v>
      </c>
      <c r="T312" s="1">
        <v>0</v>
      </c>
      <c r="U312" s="1">
        <v>0</v>
      </c>
      <c r="V312" s="1">
        <v>0</v>
      </c>
      <c r="W312" s="1">
        <v>0</v>
      </c>
    </row>
    <row r="314" spans="1:38" x14ac:dyDescent="0.2">
      <c r="A314" s="1" t="s">
        <v>202</v>
      </c>
      <c r="C314" s="1" t="s">
        <v>112</v>
      </c>
      <c r="D314" s="1">
        <v>10</v>
      </c>
      <c r="E314" s="1" t="s">
        <v>49</v>
      </c>
    </row>
    <row r="315" spans="1:38" x14ac:dyDescent="0.2">
      <c r="A315" s="1" t="s">
        <v>202</v>
      </c>
      <c r="B315" s="1" t="s">
        <v>203</v>
      </c>
      <c r="C315" s="1" t="s">
        <v>112</v>
      </c>
      <c r="D315" s="1">
        <v>10</v>
      </c>
      <c r="E315" s="1" t="s">
        <v>29</v>
      </c>
      <c r="F315" s="1" t="s">
        <v>30</v>
      </c>
      <c r="L315" s="1">
        <v>37.960895540056171</v>
      </c>
      <c r="M315" s="1">
        <v>39.012068956432294</v>
      </c>
      <c r="N315" s="1">
        <v>40.092350367642993</v>
      </c>
      <c r="O315" s="1">
        <v>41.202545801837474</v>
      </c>
      <c r="P315" s="1">
        <v>48.895407476856263</v>
      </c>
      <c r="Q315" s="1">
        <v>50.249367961490123</v>
      </c>
      <c r="R315" s="1">
        <v>51.640820903770795</v>
      </c>
      <c r="S315" s="1">
        <v>53.070804505622462</v>
      </c>
      <c r="T315" s="1">
        <v>63.501228462786074</v>
      </c>
      <c r="U315" s="1">
        <v>65.259638066080925</v>
      </c>
      <c r="V315" s="1">
        <v>67.06673970900728</v>
      </c>
      <c r="W315" s="1">
        <v>68.923881720600122</v>
      </c>
      <c r="X315" s="1">
        <v>35.869999999999997</v>
      </c>
      <c r="Y315" s="1">
        <v>37.960895540056171</v>
      </c>
      <c r="Z315" s="1">
        <v>39.012068956432294</v>
      </c>
      <c r="AA315" s="1">
        <v>40.092350367642993</v>
      </c>
      <c r="AB315" s="1">
        <v>41.202545801837474</v>
      </c>
      <c r="AC315" s="1">
        <v>45.176726785953839</v>
      </c>
      <c r="AD315" s="1">
        <v>49.339411840181491</v>
      </c>
      <c r="AE315" s="1">
        <v>51.640820903770795</v>
      </c>
      <c r="AF315" s="1">
        <v>53.070804505622462</v>
      </c>
      <c r="AG315" s="1">
        <v>57.700727021676272</v>
      </c>
      <c r="AH315" s="1">
        <v>62.546369375673748</v>
      </c>
      <c r="AI315" s="1">
        <v>67.06673970900728</v>
      </c>
      <c r="AJ315" s="1">
        <v>68.923881720600122</v>
      </c>
    </row>
    <row r="316" spans="1:38" x14ac:dyDescent="0.2">
      <c r="A316" s="1" t="s">
        <v>202</v>
      </c>
      <c r="B316" s="1" t="s">
        <v>203</v>
      </c>
      <c r="C316" s="1" t="s">
        <v>112</v>
      </c>
      <c r="D316" s="1">
        <v>10</v>
      </c>
      <c r="E316" s="1" t="s">
        <v>31</v>
      </c>
      <c r="L316" s="1">
        <v>5.4774049777534204</v>
      </c>
      <c r="M316" s="1">
        <v>5.6290795476345536</v>
      </c>
      <c r="N316" s="1">
        <v>5.7849541310699264</v>
      </c>
      <c r="O316" s="1">
        <v>5.9451450304421334</v>
      </c>
      <c r="P316" s="1">
        <v>6.6213059661040701</v>
      </c>
      <c r="Q316" s="1">
        <v>6.8046562457600634</v>
      </c>
      <c r="R316" s="1">
        <v>6.993083669596075</v>
      </c>
      <c r="S316" s="1">
        <v>7.1867288285786053</v>
      </c>
      <c r="T316" s="1">
        <v>7.9899592169968283</v>
      </c>
      <c r="U316" s="1">
        <v>8.2112088110158634</v>
      </c>
      <c r="V316" s="1">
        <v>8.4385850173897481</v>
      </c>
      <c r="W316" s="1">
        <v>8.6722574878600476</v>
      </c>
      <c r="X316" s="1">
        <v>4.3899999999999997</v>
      </c>
      <c r="Y316" s="1">
        <v>5.4774049777534204</v>
      </c>
      <c r="Z316" s="1">
        <v>5.6290795476345536</v>
      </c>
      <c r="AA316" s="1">
        <v>5.7849541310699264</v>
      </c>
      <c r="AB316" s="1">
        <v>5.9451450304421334</v>
      </c>
      <c r="AC316" s="1">
        <v>6.1097717686577013</v>
      </c>
      <c r="AD316" s="1">
        <v>6.2789571783264861</v>
      </c>
      <c r="AE316" s="1">
        <v>6.993083669596075</v>
      </c>
      <c r="AF316" s="1">
        <v>7.1867288285786053</v>
      </c>
      <c r="AG316" s="1">
        <v>7.385736206772151</v>
      </c>
      <c r="AH316" s="1">
        <v>7.5902542891428162</v>
      </c>
      <c r="AI316" s="1">
        <v>8.3498243338447899</v>
      </c>
      <c r="AJ316" s="1">
        <v>8.6722574878600476</v>
      </c>
      <c r="AL316" s="1">
        <v>0.3588041242246629</v>
      </c>
    </row>
    <row r="317" spans="1:38" x14ac:dyDescent="0.2">
      <c r="A317" s="1" t="s">
        <v>202</v>
      </c>
      <c r="B317" s="1" t="s">
        <v>203</v>
      </c>
      <c r="C317" s="1" t="s">
        <v>112</v>
      </c>
      <c r="D317" s="1">
        <v>10</v>
      </c>
      <c r="E317" s="1" t="s">
        <v>183</v>
      </c>
      <c r="L317" s="1">
        <v>5.0780457680225428</v>
      </c>
      <c r="M317" s="1">
        <v>5.218661700353592</v>
      </c>
      <c r="N317" s="1">
        <v>5.3631714220139628</v>
      </c>
      <c r="O317" s="1">
        <v>5.5116827557452872</v>
      </c>
      <c r="P317" s="1">
        <v>6.1438198099195445</v>
      </c>
      <c r="Q317" s="1">
        <v>6.313948042336448</v>
      </c>
      <c r="R317" s="1">
        <v>6.4887872878300312</v>
      </c>
      <c r="S317" s="1">
        <v>6.6684679988472135</v>
      </c>
      <c r="T317" s="1">
        <v>7.4180420740546582</v>
      </c>
      <c r="U317" s="1">
        <v>7.6234547367137306</v>
      </c>
      <c r="V317" s="1">
        <v>7.8345554719881187</v>
      </c>
      <c r="W317" s="1">
        <v>8.0515017880355888</v>
      </c>
      <c r="Y317" s="1">
        <v>5.0780457680225428</v>
      </c>
      <c r="Z317" s="1">
        <v>5.218661700353592</v>
      </c>
      <c r="AA317" s="1">
        <v>5.3631714220139628</v>
      </c>
      <c r="AB317" s="1">
        <v>5.5116827557452872</v>
      </c>
      <c r="AC317" s="1">
        <v>6.1438198099195445</v>
      </c>
      <c r="AD317" s="1">
        <v>6.313948042336448</v>
      </c>
      <c r="AE317" s="1">
        <v>6.4887872878300312</v>
      </c>
      <c r="AF317" s="1">
        <v>6.6684679988472135</v>
      </c>
      <c r="AG317" s="1">
        <v>7.4180420740546582</v>
      </c>
      <c r="AH317" s="1">
        <v>7.6234547367137306</v>
      </c>
      <c r="AI317" s="1">
        <v>7.8345554719881187</v>
      </c>
      <c r="AJ317" s="1">
        <v>8.0515017880355888</v>
      </c>
    </row>
    <row r="318" spans="1:38" x14ac:dyDescent="0.2">
      <c r="A318" s="1" t="s">
        <v>202</v>
      </c>
      <c r="B318" s="1" t="s">
        <v>203</v>
      </c>
      <c r="C318" s="1" t="s">
        <v>112</v>
      </c>
      <c r="D318" s="1">
        <v>10</v>
      </c>
      <c r="E318" s="1" t="s">
        <v>184</v>
      </c>
      <c r="L318" s="1">
        <v>0</v>
      </c>
      <c r="M318" s="1">
        <v>0</v>
      </c>
      <c r="N318" s="1">
        <v>0</v>
      </c>
      <c r="O318" s="1">
        <v>0</v>
      </c>
      <c r="P318" s="1">
        <v>0</v>
      </c>
      <c r="Q318" s="1">
        <v>0</v>
      </c>
      <c r="R318" s="1">
        <v>0</v>
      </c>
      <c r="S318" s="1">
        <v>0</v>
      </c>
      <c r="T318" s="1">
        <v>0</v>
      </c>
      <c r="U318" s="1">
        <v>0</v>
      </c>
      <c r="V318" s="1">
        <v>0</v>
      </c>
      <c r="W318" s="1">
        <v>0</v>
      </c>
      <c r="Y318" s="1">
        <v>0</v>
      </c>
      <c r="Z318" s="1">
        <v>0</v>
      </c>
      <c r="AA318" s="1">
        <v>0</v>
      </c>
      <c r="AB318" s="1">
        <v>0</v>
      </c>
      <c r="AC318" s="1">
        <v>0</v>
      </c>
      <c r="AD318" s="1">
        <v>0</v>
      </c>
      <c r="AE318" s="1">
        <v>0</v>
      </c>
      <c r="AF318" s="1">
        <v>0</v>
      </c>
      <c r="AG318" s="1">
        <v>0</v>
      </c>
      <c r="AH318" s="1">
        <v>0</v>
      </c>
      <c r="AI318" s="1">
        <v>0</v>
      </c>
      <c r="AJ318" s="1">
        <v>0</v>
      </c>
    </row>
    <row r="320" spans="1:38" x14ac:dyDescent="0.2">
      <c r="A320" s="1" t="s">
        <v>202</v>
      </c>
      <c r="B320" s="1" t="s">
        <v>203</v>
      </c>
      <c r="C320" s="1" t="s">
        <v>112</v>
      </c>
      <c r="D320" s="1">
        <v>10</v>
      </c>
      <c r="E320" s="1" t="s">
        <v>186</v>
      </c>
      <c r="L320" s="1">
        <v>0</v>
      </c>
      <c r="M320" s="1">
        <v>0</v>
      </c>
      <c r="N320" s="1">
        <v>0</v>
      </c>
      <c r="O320" s="1">
        <v>0</v>
      </c>
      <c r="P320" s="1">
        <v>0</v>
      </c>
      <c r="Q320" s="1">
        <v>0</v>
      </c>
      <c r="R320" s="1">
        <v>0</v>
      </c>
      <c r="S320" s="1">
        <v>0</v>
      </c>
      <c r="T320" s="1">
        <v>0</v>
      </c>
      <c r="U320" s="1">
        <v>0</v>
      </c>
      <c r="V320" s="1">
        <v>0</v>
      </c>
      <c r="W320" s="1">
        <v>0</v>
      </c>
    </row>
    <row r="321" spans="1:38" x14ac:dyDescent="0.2">
      <c r="A321" s="1" t="s">
        <v>202</v>
      </c>
      <c r="B321" s="1" t="s">
        <v>203</v>
      </c>
      <c r="C321" s="1" t="s">
        <v>112</v>
      </c>
      <c r="D321" s="1">
        <v>10</v>
      </c>
      <c r="E321" s="1" t="s">
        <v>187</v>
      </c>
      <c r="L321" s="1">
        <v>0</v>
      </c>
      <c r="M321" s="1">
        <v>0</v>
      </c>
      <c r="N321" s="1">
        <v>0</v>
      </c>
      <c r="O321" s="1">
        <v>0</v>
      </c>
      <c r="P321" s="1">
        <v>0</v>
      </c>
      <c r="Q321" s="1">
        <v>0</v>
      </c>
      <c r="R321" s="1">
        <v>0</v>
      </c>
      <c r="S321" s="1">
        <v>0</v>
      </c>
      <c r="T321" s="1">
        <v>0</v>
      </c>
      <c r="U321" s="1">
        <v>0</v>
      </c>
      <c r="V321" s="1">
        <v>0</v>
      </c>
      <c r="W321" s="1">
        <v>0</v>
      </c>
    </row>
    <row r="323" spans="1:38" x14ac:dyDescent="0.2">
      <c r="C323" s="1" t="s">
        <v>112</v>
      </c>
      <c r="D323" s="1">
        <v>10</v>
      </c>
      <c r="E323" s="1" t="s">
        <v>50</v>
      </c>
    </row>
    <row r="324" spans="1:38" x14ac:dyDescent="0.2">
      <c r="A324" s="1" t="s">
        <v>202</v>
      </c>
      <c r="B324" s="1" t="s">
        <v>204</v>
      </c>
      <c r="C324" s="1" t="s">
        <v>112</v>
      </c>
      <c r="D324" s="1">
        <v>10</v>
      </c>
      <c r="E324" s="1" t="s">
        <v>29</v>
      </c>
      <c r="F324" s="1" t="s">
        <v>30</v>
      </c>
      <c r="L324" s="1">
        <v>137.22289815792715</v>
      </c>
      <c r="M324" s="1">
        <v>141.02273113366647</v>
      </c>
      <c r="N324" s="1">
        <v>144.9277851099628</v>
      </c>
      <c r="O324" s="1">
        <v>148.9409737567141</v>
      </c>
      <c r="P324" s="1">
        <v>178.26556628985642</v>
      </c>
      <c r="Q324" s="1">
        <v>183.20190990539109</v>
      </c>
      <c r="R324" s="1">
        <v>188.2749455854549</v>
      </c>
      <c r="S324" s="1">
        <v>193.48845846373405</v>
      </c>
      <c r="T324" s="1">
        <v>233.64729762920271</v>
      </c>
      <c r="U324" s="1">
        <v>240.11721422579032</v>
      </c>
      <c r="V324" s="1">
        <v>246.76628898594987</v>
      </c>
      <c r="W324" s="1">
        <v>253.59948297016734</v>
      </c>
      <c r="X324" s="1">
        <v>133.91</v>
      </c>
      <c r="Y324" s="1">
        <v>137.22289815792715</v>
      </c>
      <c r="Z324" s="1">
        <v>141.02273113366647</v>
      </c>
      <c r="AA324" s="1">
        <v>144.9277851099628</v>
      </c>
      <c r="AB324" s="1">
        <v>148.9409737567141</v>
      </c>
      <c r="AC324" s="1">
        <v>155.89853460521795</v>
      </c>
      <c r="AD324" s="1">
        <v>163.12721215875069</v>
      </c>
      <c r="AE324" s="1">
        <v>170.63668639708249</v>
      </c>
      <c r="AF324" s="1">
        <v>178.4369655064439</v>
      </c>
      <c r="AG324" s="1">
        <v>186.53839663372469</v>
      </c>
      <c r="AH324" s="1">
        <v>194.95167698459528</v>
      </c>
      <c r="AI324" s="1">
        <v>203.68786527635231</v>
      </c>
      <c r="AJ324" s="1">
        <v>212.7583935566233</v>
      </c>
    </row>
    <row r="325" spans="1:38" x14ac:dyDescent="0.2">
      <c r="A325" s="1" t="s">
        <v>202</v>
      </c>
      <c r="B325" s="1" t="s">
        <v>204</v>
      </c>
      <c r="C325" s="1" t="s">
        <v>112</v>
      </c>
      <c r="D325" s="1">
        <v>10</v>
      </c>
      <c r="E325" s="1" t="s">
        <v>31</v>
      </c>
      <c r="L325" s="1">
        <v>5.4774049777534204</v>
      </c>
      <c r="M325" s="1">
        <v>5.6290795476345536</v>
      </c>
      <c r="N325" s="1">
        <v>5.7849541310699264</v>
      </c>
      <c r="O325" s="1">
        <v>5.9451450304421334</v>
      </c>
      <c r="P325" s="1">
        <v>6.6213059661040701</v>
      </c>
      <c r="Q325" s="1">
        <v>6.8046562457600634</v>
      </c>
      <c r="R325" s="1">
        <v>6.993083669596075</v>
      </c>
      <c r="S325" s="1">
        <v>7.1867288285786053</v>
      </c>
      <c r="T325" s="1">
        <v>7.9899592169968283</v>
      </c>
      <c r="U325" s="1">
        <v>8.2112088110158634</v>
      </c>
      <c r="V325" s="1">
        <v>8.4385850173897481</v>
      </c>
      <c r="W325" s="1">
        <v>8.6722574878600476</v>
      </c>
      <c r="X325" s="1">
        <v>4.3899999999999997</v>
      </c>
      <c r="Y325" s="1">
        <v>5.4774049777534204</v>
      </c>
      <c r="Z325" s="1">
        <v>5.6290795476345536</v>
      </c>
      <c r="AA325" s="1">
        <v>5.7849541310699264</v>
      </c>
      <c r="AB325" s="1">
        <v>5.9451450304421334</v>
      </c>
      <c r="AC325" s="1">
        <v>6.1097717686577155</v>
      </c>
      <c r="AD325" s="1">
        <v>6.2789571783265004</v>
      </c>
      <c r="AE325" s="1">
        <v>6.452827493410501</v>
      </c>
      <c r="AF325" s="1">
        <v>6.6315124434106139</v>
      </c>
      <c r="AG325" s="1">
        <v>6.8151453501613251</v>
      </c>
      <c r="AH325" s="1">
        <v>7.0038632273059722</v>
      </c>
      <c r="AI325" s="1">
        <v>7.1978068825263612</v>
      </c>
      <c r="AJ325" s="1">
        <v>7.397121022603419</v>
      </c>
      <c r="AL325" s="1">
        <v>0.3588041242246629</v>
      </c>
    </row>
    <row r="326" spans="1:38" x14ac:dyDescent="0.2">
      <c r="A326" s="1" t="s">
        <v>202</v>
      </c>
      <c r="B326" s="1" t="s">
        <v>204</v>
      </c>
      <c r="C326" s="1" t="s">
        <v>112</v>
      </c>
      <c r="D326" s="1">
        <v>10</v>
      </c>
      <c r="E326" s="1" t="s">
        <v>183</v>
      </c>
      <c r="L326" s="1">
        <v>21.008442860758993</v>
      </c>
      <c r="M326" s="1">
        <v>21.590186687939894</v>
      </c>
      <c r="N326" s="1">
        <v>22.188039556743064</v>
      </c>
      <c r="O326" s="1">
        <v>22.802447541900822</v>
      </c>
      <c r="P326" s="1">
        <v>25.417669182165774</v>
      </c>
      <c r="Q326" s="1">
        <v>26.121508693073579</v>
      </c>
      <c r="R326" s="1">
        <v>26.844838191578766</v>
      </c>
      <c r="S326" s="1">
        <v>27.588197374033513</v>
      </c>
      <c r="T326" s="1">
        <v>30.68926909498299</v>
      </c>
      <c r="U326" s="1">
        <v>31.539084237163159</v>
      </c>
      <c r="V326" s="1">
        <v>32.412431571447463</v>
      </c>
      <c r="W326" s="1">
        <v>33.30996272668758</v>
      </c>
      <c r="Y326" s="1">
        <v>21.008442860758993</v>
      </c>
      <c r="Z326" s="1">
        <v>21.590186687939894</v>
      </c>
      <c r="AA326" s="1">
        <v>22.188039556743064</v>
      </c>
      <c r="AB326" s="1">
        <v>22.802447541900822</v>
      </c>
      <c r="AC326" s="1">
        <v>25.417669182165774</v>
      </c>
      <c r="AD326" s="1">
        <v>26.121508693073579</v>
      </c>
      <c r="AE326" s="1">
        <v>26.844838191578766</v>
      </c>
      <c r="AF326" s="1">
        <v>27.588197374033513</v>
      </c>
      <c r="AG326" s="1">
        <v>30.68926909498299</v>
      </c>
      <c r="AH326" s="1">
        <v>31.539084237163159</v>
      </c>
      <c r="AI326" s="1">
        <v>32.412431571447463</v>
      </c>
      <c r="AJ326" s="1">
        <v>33.30996272668758</v>
      </c>
    </row>
    <row r="327" spans="1:38" x14ac:dyDescent="0.2">
      <c r="A327" s="1" t="s">
        <v>202</v>
      </c>
      <c r="B327" s="1" t="s">
        <v>204</v>
      </c>
      <c r="C327" s="1" t="s">
        <v>112</v>
      </c>
      <c r="D327" s="1">
        <v>10</v>
      </c>
      <c r="E327" s="1" t="s">
        <v>184</v>
      </c>
      <c r="L327" s="1">
        <v>0</v>
      </c>
      <c r="M327" s="1">
        <v>0</v>
      </c>
      <c r="N327" s="1">
        <v>0</v>
      </c>
      <c r="O327" s="1">
        <v>0</v>
      </c>
      <c r="P327" s="1">
        <v>0</v>
      </c>
      <c r="Q327" s="1">
        <v>0</v>
      </c>
      <c r="R327" s="1">
        <v>0</v>
      </c>
      <c r="S327" s="1">
        <v>0</v>
      </c>
      <c r="T327" s="1">
        <v>0</v>
      </c>
      <c r="U327" s="1">
        <v>0</v>
      </c>
      <c r="V327" s="1">
        <v>0</v>
      </c>
      <c r="W327" s="1">
        <v>0</v>
      </c>
      <c r="Y327" s="1">
        <v>0</v>
      </c>
      <c r="Z327" s="1">
        <v>0</v>
      </c>
      <c r="AA327" s="1">
        <v>0</v>
      </c>
      <c r="AB327" s="1">
        <v>0</v>
      </c>
      <c r="AC327" s="1">
        <v>0</v>
      </c>
      <c r="AD327" s="1">
        <v>0</v>
      </c>
      <c r="AE327" s="1">
        <v>0</v>
      </c>
      <c r="AF327" s="1">
        <v>0</v>
      </c>
      <c r="AG327" s="1">
        <v>0</v>
      </c>
      <c r="AH327" s="1">
        <v>0</v>
      </c>
      <c r="AI327" s="1">
        <v>0</v>
      </c>
      <c r="AJ327" s="1">
        <v>0</v>
      </c>
    </row>
    <row r="329" spans="1:38" x14ac:dyDescent="0.2">
      <c r="A329" s="1" t="s">
        <v>202</v>
      </c>
      <c r="B329" s="1" t="s">
        <v>203</v>
      </c>
      <c r="C329" s="1" t="s">
        <v>112</v>
      </c>
      <c r="D329" s="1">
        <v>10</v>
      </c>
      <c r="E329" s="1" t="s">
        <v>186</v>
      </c>
      <c r="L329" s="1">
        <v>0</v>
      </c>
      <c r="M329" s="1">
        <v>0</v>
      </c>
      <c r="N329" s="1">
        <v>0</v>
      </c>
      <c r="O329" s="1">
        <v>0</v>
      </c>
      <c r="P329" s="1">
        <v>0</v>
      </c>
      <c r="Q329" s="1">
        <v>0</v>
      </c>
      <c r="R329" s="1">
        <v>0</v>
      </c>
      <c r="S329" s="1">
        <v>0</v>
      </c>
      <c r="T329" s="1">
        <v>0</v>
      </c>
      <c r="U329" s="1">
        <v>0</v>
      </c>
      <c r="V329" s="1">
        <v>0</v>
      </c>
      <c r="W329" s="1">
        <v>0</v>
      </c>
    </row>
    <row r="330" spans="1:38" x14ac:dyDescent="0.2">
      <c r="A330" s="1" t="s">
        <v>202</v>
      </c>
      <c r="B330" s="1" t="s">
        <v>203</v>
      </c>
      <c r="C330" s="1" t="s">
        <v>112</v>
      </c>
      <c r="D330" s="1">
        <v>10</v>
      </c>
      <c r="E330" s="1" t="s">
        <v>187</v>
      </c>
      <c r="L330" s="1">
        <v>0</v>
      </c>
      <c r="M330" s="1">
        <v>0</v>
      </c>
      <c r="N330" s="1">
        <v>0</v>
      </c>
      <c r="O330" s="1">
        <v>0</v>
      </c>
      <c r="P330" s="1">
        <v>0</v>
      </c>
      <c r="Q330" s="1">
        <v>0</v>
      </c>
      <c r="R330" s="1">
        <v>0</v>
      </c>
      <c r="S330" s="1">
        <v>0</v>
      </c>
      <c r="T330" s="1">
        <v>0</v>
      </c>
      <c r="U330" s="1">
        <v>0</v>
      </c>
      <c r="V330" s="1">
        <v>0</v>
      </c>
      <c r="W330" s="1">
        <v>0</v>
      </c>
    </row>
    <row r="332" spans="1:38" x14ac:dyDescent="0.2">
      <c r="C332" s="1" t="s">
        <v>112</v>
      </c>
      <c r="E332" s="1" t="s">
        <v>51</v>
      </c>
    </row>
    <row r="333" spans="1:38" x14ac:dyDescent="0.2">
      <c r="A333" s="1" t="s">
        <v>202</v>
      </c>
      <c r="B333" s="1" t="s">
        <v>205</v>
      </c>
      <c r="C333" s="1" t="s">
        <v>112</v>
      </c>
      <c r="D333" s="1">
        <v>10</v>
      </c>
      <c r="E333" s="1" t="s">
        <v>29</v>
      </c>
      <c r="F333" s="1" t="s">
        <v>30</v>
      </c>
      <c r="L333" s="1">
        <v>37.960895540056171</v>
      </c>
      <c r="M333" s="1">
        <v>39.012068956432294</v>
      </c>
      <c r="N333" s="1">
        <v>40.092350367642993</v>
      </c>
      <c r="O333" s="1">
        <v>41.202545801837474</v>
      </c>
      <c r="P333" s="1">
        <v>48.895407476856263</v>
      </c>
      <c r="Q333" s="1">
        <v>50.249367961490123</v>
      </c>
      <c r="R333" s="1">
        <v>51.640820903770795</v>
      </c>
      <c r="S333" s="1">
        <v>53.070804505622462</v>
      </c>
      <c r="T333" s="1">
        <v>63.501228462786074</v>
      </c>
      <c r="U333" s="1">
        <v>65.259638066080925</v>
      </c>
      <c r="V333" s="1">
        <v>67.06673970900728</v>
      </c>
      <c r="W333" s="1">
        <v>68.923881720600122</v>
      </c>
      <c r="X333" s="1">
        <v>35.869999999999997</v>
      </c>
      <c r="Y333" s="1">
        <v>37.960895540056171</v>
      </c>
      <c r="Z333" s="1">
        <v>39.012068956432294</v>
      </c>
      <c r="AA333" s="1">
        <v>40.092350367642993</v>
      </c>
      <c r="AB333" s="1">
        <v>41.202545801837474</v>
      </c>
      <c r="AC333" s="1">
        <v>45.176726785953839</v>
      </c>
      <c r="AD333" s="1">
        <v>49.339411840181491</v>
      </c>
      <c r="AE333" s="1">
        <v>51.640820903770795</v>
      </c>
      <c r="AF333" s="1">
        <v>53.070804505622462</v>
      </c>
      <c r="AG333" s="1">
        <v>57.700727021676272</v>
      </c>
      <c r="AH333" s="1">
        <v>62.546369375673748</v>
      </c>
      <c r="AI333" s="1">
        <v>67.06673970900728</v>
      </c>
      <c r="AJ333" s="1">
        <v>68.923881720600122</v>
      </c>
    </row>
    <row r="334" spans="1:38" x14ac:dyDescent="0.2">
      <c r="A334" s="1" t="s">
        <v>202</v>
      </c>
      <c r="B334" s="1" t="s">
        <v>205</v>
      </c>
      <c r="C334" s="1" t="s">
        <v>112</v>
      </c>
      <c r="D334" s="1">
        <v>10</v>
      </c>
      <c r="E334" s="1" t="s">
        <v>31</v>
      </c>
      <c r="L334" s="1">
        <v>5.4774049777534204</v>
      </c>
      <c r="M334" s="1">
        <v>5.6290795476345536</v>
      </c>
      <c r="N334" s="1">
        <v>5.7849541310699264</v>
      </c>
      <c r="O334" s="1">
        <v>5.9451450304421334</v>
      </c>
      <c r="P334" s="1">
        <v>6.6213059661040701</v>
      </c>
      <c r="Q334" s="1">
        <v>6.8046562457600634</v>
      </c>
      <c r="R334" s="1">
        <v>6.993083669596075</v>
      </c>
      <c r="S334" s="1">
        <v>7.1867288285786053</v>
      </c>
      <c r="T334" s="1">
        <v>7.9899592169968283</v>
      </c>
      <c r="U334" s="1">
        <v>8.2112088110158634</v>
      </c>
      <c r="V334" s="1">
        <v>8.4385850173897481</v>
      </c>
      <c r="W334" s="1">
        <v>8.6722574878600476</v>
      </c>
      <c r="X334" s="1">
        <v>4.3899999999999997</v>
      </c>
      <c r="Y334" s="1">
        <v>5.4774049777534204</v>
      </c>
      <c r="Z334" s="1">
        <v>5.6290795476345536</v>
      </c>
      <c r="AA334" s="1">
        <v>5.7849541310699264</v>
      </c>
      <c r="AB334" s="1">
        <v>5.9451450304421334</v>
      </c>
      <c r="AC334" s="1">
        <v>6.1097717686577013</v>
      </c>
      <c r="AD334" s="1">
        <v>6.2789571783264861</v>
      </c>
      <c r="AE334" s="1">
        <v>6.993083669596075</v>
      </c>
      <c r="AF334" s="1">
        <v>7.1867288285786053</v>
      </c>
      <c r="AG334" s="1">
        <v>7.385736206772151</v>
      </c>
      <c r="AH334" s="1">
        <v>7.5902542891428162</v>
      </c>
      <c r="AI334" s="1">
        <v>8.3498243338447899</v>
      </c>
      <c r="AJ334" s="1">
        <v>8.6722574878600476</v>
      </c>
      <c r="AL334" s="1">
        <v>0.3588041242246629</v>
      </c>
    </row>
    <row r="335" spans="1:38" x14ac:dyDescent="0.2">
      <c r="A335" s="1" t="s">
        <v>202</v>
      </c>
      <c r="B335" s="1" t="s">
        <v>205</v>
      </c>
      <c r="C335" s="1" t="s">
        <v>112</v>
      </c>
      <c r="D335" s="1">
        <v>10</v>
      </c>
      <c r="E335" s="1" t="s">
        <v>183</v>
      </c>
      <c r="L335" s="1">
        <v>5.0780457680225428</v>
      </c>
      <c r="M335" s="1">
        <v>5.218661700353592</v>
      </c>
      <c r="N335" s="1">
        <v>5.3631714220139628</v>
      </c>
      <c r="O335" s="1">
        <v>5.5116827557452872</v>
      </c>
      <c r="P335" s="1">
        <v>6.1438198099195445</v>
      </c>
      <c r="Q335" s="1">
        <v>6.313948042336448</v>
      </c>
      <c r="R335" s="1">
        <v>6.4887872878300312</v>
      </c>
      <c r="S335" s="1">
        <v>6.6684679988472135</v>
      </c>
      <c r="T335" s="1">
        <v>7.4180420740546582</v>
      </c>
      <c r="U335" s="1">
        <v>7.6234547367137306</v>
      </c>
      <c r="V335" s="1">
        <v>7.8345554719881187</v>
      </c>
      <c r="W335" s="1">
        <v>8.0515017880355888</v>
      </c>
      <c r="Y335" s="1">
        <v>5.0780457680225428</v>
      </c>
      <c r="Z335" s="1">
        <v>5.218661700353592</v>
      </c>
      <c r="AA335" s="1">
        <v>5.3631714220139628</v>
      </c>
      <c r="AB335" s="1">
        <v>5.5116827557452872</v>
      </c>
      <c r="AC335" s="1">
        <v>6.1438198099195445</v>
      </c>
      <c r="AD335" s="1">
        <v>6.313948042336448</v>
      </c>
      <c r="AE335" s="1">
        <v>6.4887872878300312</v>
      </c>
      <c r="AF335" s="1">
        <v>6.6684679988472135</v>
      </c>
      <c r="AG335" s="1">
        <v>7.4180420740546582</v>
      </c>
      <c r="AH335" s="1">
        <v>7.6234547367137306</v>
      </c>
      <c r="AI335" s="1">
        <v>7.8345554719881187</v>
      </c>
      <c r="AJ335" s="1">
        <v>8.0515017880355888</v>
      </c>
    </row>
    <row r="336" spans="1:38" x14ac:dyDescent="0.2">
      <c r="A336" s="1" t="s">
        <v>202</v>
      </c>
      <c r="B336" s="1" t="s">
        <v>205</v>
      </c>
      <c r="C336" s="1" t="s">
        <v>112</v>
      </c>
      <c r="D336" s="1">
        <v>10</v>
      </c>
      <c r="E336" s="1" t="s">
        <v>184</v>
      </c>
      <c r="L336" s="1">
        <v>0</v>
      </c>
      <c r="M336" s="1">
        <v>0</v>
      </c>
      <c r="N336" s="1">
        <v>0</v>
      </c>
      <c r="O336" s="1">
        <v>0</v>
      </c>
      <c r="P336" s="1">
        <v>0</v>
      </c>
      <c r="Q336" s="1">
        <v>0</v>
      </c>
      <c r="R336" s="1">
        <v>0</v>
      </c>
      <c r="S336" s="1">
        <v>0</v>
      </c>
      <c r="T336" s="1">
        <v>0</v>
      </c>
      <c r="U336" s="1">
        <v>0</v>
      </c>
      <c r="V336" s="1">
        <v>0</v>
      </c>
      <c r="W336" s="1">
        <v>0</v>
      </c>
      <c r="Y336" s="1">
        <v>0</v>
      </c>
      <c r="Z336" s="1">
        <v>0</v>
      </c>
      <c r="AA336" s="1">
        <v>0</v>
      </c>
      <c r="AB336" s="1">
        <v>0</v>
      </c>
      <c r="AC336" s="1">
        <v>0</v>
      </c>
      <c r="AD336" s="1">
        <v>0</v>
      </c>
      <c r="AE336" s="1">
        <v>0</v>
      </c>
      <c r="AF336" s="1">
        <v>0</v>
      </c>
      <c r="AG336" s="1">
        <v>0</v>
      </c>
      <c r="AH336" s="1">
        <v>0</v>
      </c>
      <c r="AI336" s="1">
        <v>0</v>
      </c>
      <c r="AJ336" s="1">
        <v>0</v>
      </c>
    </row>
    <row r="338" spans="1:23" x14ac:dyDescent="0.2">
      <c r="A338" s="1" t="s">
        <v>202</v>
      </c>
      <c r="B338" s="1" t="s">
        <v>205</v>
      </c>
      <c r="C338" s="1" t="s">
        <v>112</v>
      </c>
      <c r="E338" s="1" t="s">
        <v>186</v>
      </c>
      <c r="L338" s="1">
        <v>0</v>
      </c>
      <c r="M338" s="1">
        <v>0</v>
      </c>
      <c r="N338" s="1">
        <v>0</v>
      </c>
      <c r="O338" s="1">
        <v>0</v>
      </c>
      <c r="P338" s="1">
        <v>0</v>
      </c>
      <c r="Q338" s="1">
        <v>0</v>
      </c>
      <c r="R338" s="1">
        <v>0</v>
      </c>
      <c r="S338" s="1">
        <v>0</v>
      </c>
      <c r="T338" s="1">
        <v>0</v>
      </c>
      <c r="U338" s="1">
        <v>0</v>
      </c>
      <c r="V338" s="1">
        <v>0</v>
      </c>
      <c r="W338" s="1">
        <v>0</v>
      </c>
    </row>
    <row r="339" spans="1:23" x14ac:dyDescent="0.2">
      <c r="A339" s="1" t="s">
        <v>202</v>
      </c>
      <c r="B339" s="1" t="s">
        <v>205</v>
      </c>
      <c r="C339" s="1" t="s">
        <v>112</v>
      </c>
      <c r="E339" s="1" t="s">
        <v>187</v>
      </c>
      <c r="L339" s="1">
        <v>0</v>
      </c>
      <c r="M339" s="1">
        <v>0</v>
      </c>
      <c r="N339" s="1">
        <v>0</v>
      </c>
      <c r="O339" s="1">
        <v>0</v>
      </c>
      <c r="P339" s="1">
        <v>0</v>
      </c>
      <c r="Q339" s="1">
        <v>0</v>
      </c>
      <c r="R339" s="1">
        <v>0</v>
      </c>
      <c r="S339" s="1">
        <v>0</v>
      </c>
      <c r="T339" s="1">
        <v>0</v>
      </c>
      <c r="U339" s="1">
        <v>0</v>
      </c>
      <c r="V339" s="1">
        <v>0</v>
      </c>
      <c r="W339" s="1">
        <v>0</v>
      </c>
    </row>
  </sheetData>
  <conditionalFormatting sqref="X8:X129">
    <cfRule type="cellIs" dxfId="112" priority="8" operator="equal">
      <formula>"Yes"</formula>
    </cfRule>
  </conditionalFormatting>
  <conditionalFormatting sqref="AK8:AN9 AK11:AN12 AK14:AN15 AK17:AN18 AK20:AN21 AK23:AN24 AK26:AN27 AL29:AL30 AK32:AN33 AK35:AN39 AK41:AN45 AL47:AL48 AK53:AN57 AK59:AN60 AK62:AN63 AK65:AN66 AK68:AN69 AK71:AN72 AL74 AK76:AN86 AL88:AL89 AK91:AN92 AK94:AN95 AL97:AL98 AL100:AL101 AK103:AN107 AK109:AN110 AK115:AN116 AL118:AL119 AK121:AN122 AK124:AN125 AK127:AN128 AK129 AM129:AN129 X131:X136 AK131:AN136 X138:X143 AK138:AN143 AL145:AL146 X159:X164 AK159:AN164 X166:X171 AK166:AN171 X173:X178 AK173:AN178 X180:X185 AK180:AN185 X187:X192 AK187:AN192 X194:X199 AK194:AN199 X201:X206 AK201:AN206">
    <cfRule type="cellIs" dxfId="111" priority="186" operator="equal">
      <formula>"Yes"</formula>
    </cfRule>
  </conditionalFormatting>
  <conditionalFormatting sqref="AK50:AN51">
    <cfRule type="cellIs" dxfId="110" priority="74" operator="equal">
      <formula>"Yes"</formula>
    </cfRule>
  </conditionalFormatting>
  <conditionalFormatting sqref="AT134">
    <cfRule type="cellIs" dxfId="109" priority="77" operator="equal">
      <formula>"Yes"</formula>
    </cfRule>
  </conditionalFormatting>
  <conditionalFormatting sqref="AT141">
    <cfRule type="cellIs" dxfId="108" priority="78" operator="equal">
      <formula>"Yes"</formula>
    </cfRule>
  </conditionalFormatting>
  <conditionalFormatting sqref="AT148">
    <cfRule type="cellIs" dxfId="107" priority="76" operator="equal">
      <formula>"Yes"</formula>
    </cfRule>
  </conditionalFormatting>
  <conditionalFormatting sqref="AT155">
    <cfRule type="cellIs" dxfId="106" priority="79" operator="equal">
      <formula>"Yes"</formula>
    </cfRule>
  </conditionalFormatting>
  <conditionalFormatting sqref="AT162">
    <cfRule type="cellIs" dxfId="105" priority="80" operator="equal">
      <formula>"Yes"</formula>
    </cfRule>
  </conditionalFormatting>
  <conditionalFormatting sqref="AT169">
    <cfRule type="cellIs" dxfId="104" priority="81" operator="equal">
      <formula>"Yes"</formula>
    </cfRule>
  </conditionalFormatting>
  <conditionalFormatting sqref="AT176">
    <cfRule type="cellIs" dxfId="103" priority="82" operator="equal">
      <formula>"Yes"</formula>
    </cfRule>
  </conditionalFormatting>
  <conditionalFormatting sqref="AT183">
    <cfRule type="cellIs" dxfId="102" priority="83" operator="equal">
      <formula>"Yes"</formula>
    </cfRule>
  </conditionalFormatting>
  <conditionalFormatting sqref="AT190">
    <cfRule type="cellIs" dxfId="101" priority="84" operator="equal">
      <formula>"Yes"</formula>
    </cfRule>
  </conditionalFormatting>
  <conditionalFormatting sqref="AT197">
    <cfRule type="cellIs" dxfId="100" priority="85" operator="equal">
      <formula>"Yes"</formula>
    </cfRule>
  </conditionalFormatting>
  <conditionalFormatting sqref="AT204">
    <cfRule type="cellIs" dxfId="99" priority="86" operator="equal">
      <formula>"Yes"</formula>
    </cfRule>
  </conditionalFormatting>
  <conditionalFormatting sqref="AT8:AW8">
    <cfRule type="cellIs" dxfId="98" priority="185" operator="equal">
      <formula>"Yes"</formula>
    </cfRule>
  </conditionalFormatting>
  <conditionalFormatting sqref="AT11:AW11">
    <cfRule type="cellIs" dxfId="97" priority="183" operator="equal">
      <formula>"Yes"</formula>
    </cfRule>
  </conditionalFormatting>
  <conditionalFormatting sqref="AT14:AW14">
    <cfRule type="cellIs" dxfId="96" priority="181" operator="equal">
      <formula>"Yes"</formula>
    </cfRule>
  </conditionalFormatting>
  <conditionalFormatting sqref="AT17:AW17">
    <cfRule type="cellIs" dxfId="95" priority="179" operator="equal">
      <formula>"Yes"</formula>
    </cfRule>
  </conditionalFormatting>
  <conditionalFormatting sqref="AT20:AW20">
    <cfRule type="cellIs" dxfId="94" priority="177" operator="equal">
      <formula>"Yes"</formula>
    </cfRule>
  </conditionalFormatting>
  <conditionalFormatting sqref="AT23:AW23">
    <cfRule type="cellIs" dxfId="93" priority="175" operator="equal">
      <formula>"Yes"</formula>
    </cfRule>
  </conditionalFormatting>
  <conditionalFormatting sqref="AT26:AW26">
    <cfRule type="cellIs" dxfId="92" priority="173" operator="equal">
      <formula>"Yes"</formula>
    </cfRule>
  </conditionalFormatting>
  <conditionalFormatting sqref="AT29:AW29">
    <cfRule type="cellIs" dxfId="91" priority="171" operator="equal">
      <formula>"Yes"</formula>
    </cfRule>
  </conditionalFormatting>
  <conditionalFormatting sqref="AT32:AW32">
    <cfRule type="cellIs" dxfId="90" priority="169" operator="equal">
      <formula>"Yes"</formula>
    </cfRule>
  </conditionalFormatting>
  <conditionalFormatting sqref="AT35:AW35">
    <cfRule type="cellIs" dxfId="89" priority="167" operator="equal">
      <formula>"Yes"</formula>
    </cfRule>
  </conditionalFormatting>
  <conditionalFormatting sqref="AT38:AW38">
    <cfRule type="cellIs" dxfId="88" priority="161" operator="equal">
      <formula>"Yes"</formula>
    </cfRule>
  </conditionalFormatting>
  <conditionalFormatting sqref="AT41:AW41">
    <cfRule type="cellIs" dxfId="87" priority="165" operator="equal">
      <formula>"Yes"</formula>
    </cfRule>
  </conditionalFormatting>
  <conditionalFormatting sqref="AT44:AW44">
    <cfRule type="cellIs" dxfId="86" priority="13" operator="equal">
      <formula>"Yes"</formula>
    </cfRule>
  </conditionalFormatting>
  <conditionalFormatting sqref="AT47:AW47">
    <cfRule type="cellIs" dxfId="85" priority="163" operator="equal">
      <formula>"Yes"</formula>
    </cfRule>
  </conditionalFormatting>
  <conditionalFormatting sqref="AT50:AW50">
    <cfRule type="cellIs" dxfId="84" priority="159" operator="equal">
      <formula>"Yes"</formula>
    </cfRule>
  </conditionalFormatting>
  <conditionalFormatting sqref="AT53:AW53">
    <cfRule type="cellIs" dxfId="83" priority="157" operator="equal">
      <formula>"Yes"</formula>
    </cfRule>
  </conditionalFormatting>
  <conditionalFormatting sqref="AT59:AW59">
    <cfRule type="cellIs" dxfId="82" priority="155" operator="equal">
      <formula>"Yes"</formula>
    </cfRule>
  </conditionalFormatting>
  <conditionalFormatting sqref="AT62:AW62">
    <cfRule type="cellIs" dxfId="81" priority="153" operator="equal">
      <formula>"Yes"</formula>
    </cfRule>
  </conditionalFormatting>
  <conditionalFormatting sqref="AT65:AW65">
    <cfRule type="cellIs" dxfId="80" priority="151" operator="equal">
      <formula>"Yes"</formula>
    </cfRule>
  </conditionalFormatting>
  <conditionalFormatting sqref="AT68:AW68">
    <cfRule type="cellIs" dxfId="79" priority="149" operator="equal">
      <formula>"Yes"</formula>
    </cfRule>
  </conditionalFormatting>
  <conditionalFormatting sqref="AT71:AW71">
    <cfRule type="cellIs" dxfId="78" priority="147" operator="equal">
      <formula>"Yes"</formula>
    </cfRule>
  </conditionalFormatting>
  <conditionalFormatting sqref="AT76:AW76">
    <cfRule type="cellIs" dxfId="77" priority="145" operator="equal">
      <formula>"Yes"</formula>
    </cfRule>
  </conditionalFormatting>
  <conditionalFormatting sqref="AT88:AW88">
    <cfRule type="cellIs" dxfId="76" priority="143" operator="equal">
      <formula>"Yes"</formula>
    </cfRule>
  </conditionalFormatting>
  <conditionalFormatting sqref="AT91:AW91">
    <cfRule type="cellIs" dxfId="75" priority="141" operator="equal">
      <formula>"Yes"</formula>
    </cfRule>
  </conditionalFormatting>
  <conditionalFormatting sqref="AT94:AW94">
    <cfRule type="cellIs" dxfId="74" priority="139" operator="equal">
      <formula>"Yes"</formula>
    </cfRule>
  </conditionalFormatting>
  <conditionalFormatting sqref="AT97:AW97">
    <cfRule type="cellIs" dxfId="73" priority="137" operator="equal">
      <formula>"Yes"</formula>
    </cfRule>
  </conditionalFormatting>
  <conditionalFormatting sqref="AT100:AW100">
    <cfRule type="cellIs" dxfId="72" priority="135" operator="equal">
      <formula>"Yes"</formula>
    </cfRule>
  </conditionalFormatting>
  <conditionalFormatting sqref="AT103:AW103">
    <cfRule type="cellIs" dxfId="71" priority="133" operator="equal">
      <formula>"Yes"</formula>
    </cfRule>
  </conditionalFormatting>
  <conditionalFormatting sqref="AT109:AW109">
    <cfRule type="cellIs" dxfId="70" priority="131" operator="equal">
      <formula>"Yes"</formula>
    </cfRule>
  </conditionalFormatting>
  <conditionalFormatting sqref="AT115:AW115">
    <cfRule type="cellIs" dxfId="69" priority="127" operator="equal">
      <formula>"Yes"</formula>
    </cfRule>
  </conditionalFormatting>
  <conditionalFormatting sqref="AT121:AW121">
    <cfRule type="cellIs" dxfId="68" priority="123" operator="equal">
      <formula>"Yes"</formula>
    </cfRule>
  </conditionalFormatting>
  <conditionalFormatting sqref="AT124:AW124">
    <cfRule type="cellIs" dxfId="67" priority="121" operator="equal">
      <formula>"Yes"</formula>
    </cfRule>
  </conditionalFormatting>
  <conditionalFormatting sqref="AT127:AW127">
    <cfRule type="cellIs" dxfId="66" priority="119" operator="equal">
      <formula>"Yes"</formula>
    </cfRule>
  </conditionalFormatting>
  <conditionalFormatting sqref="AT131:AW131">
    <cfRule type="cellIs" dxfId="65" priority="117" operator="equal">
      <formula>"Yes"</formula>
    </cfRule>
  </conditionalFormatting>
  <conditionalFormatting sqref="AT133:AW133">
    <cfRule type="cellIs" dxfId="64" priority="96" operator="equal">
      <formula>"Yes"</formula>
    </cfRule>
  </conditionalFormatting>
  <conditionalFormatting sqref="AT138:AW138">
    <cfRule type="cellIs" dxfId="63" priority="115" operator="equal">
      <formula>"Yes"</formula>
    </cfRule>
  </conditionalFormatting>
  <conditionalFormatting sqref="AT140:AW140">
    <cfRule type="cellIs" dxfId="62" priority="95" operator="equal">
      <formula>"Yes"</formula>
    </cfRule>
  </conditionalFormatting>
  <conditionalFormatting sqref="AT166:AW166">
    <cfRule type="cellIs" dxfId="61" priority="107" operator="equal">
      <formula>"Yes"</formula>
    </cfRule>
  </conditionalFormatting>
  <conditionalFormatting sqref="AT168:AW168">
    <cfRule type="cellIs" dxfId="60" priority="92" operator="equal">
      <formula>"Yes"</formula>
    </cfRule>
  </conditionalFormatting>
  <conditionalFormatting sqref="AT173:AW173">
    <cfRule type="cellIs" dxfId="59" priority="105" operator="equal">
      <formula>"Yes"</formula>
    </cfRule>
  </conditionalFormatting>
  <conditionalFormatting sqref="AT175:AW175">
    <cfRule type="cellIs" dxfId="58" priority="91" operator="equal">
      <formula>"Yes"</formula>
    </cfRule>
  </conditionalFormatting>
  <conditionalFormatting sqref="AT180:AW180">
    <cfRule type="cellIs" dxfId="57" priority="103" operator="equal">
      <formula>"Yes"</formula>
    </cfRule>
  </conditionalFormatting>
  <conditionalFormatting sqref="AT182:AW182">
    <cfRule type="cellIs" dxfId="56" priority="90" operator="equal">
      <formula>"Yes"</formula>
    </cfRule>
  </conditionalFormatting>
  <conditionalFormatting sqref="AT187:AW187">
    <cfRule type="cellIs" dxfId="55" priority="101" operator="equal">
      <formula>"Yes"</formula>
    </cfRule>
  </conditionalFormatting>
  <conditionalFormatting sqref="AT189:AW189">
    <cfRule type="cellIs" dxfId="54" priority="89" operator="equal">
      <formula>"Yes"</formula>
    </cfRule>
  </conditionalFormatting>
  <conditionalFormatting sqref="AT194:AW194">
    <cfRule type="cellIs" dxfId="53" priority="99" operator="equal">
      <formula>"Yes"</formula>
    </cfRule>
  </conditionalFormatting>
  <conditionalFormatting sqref="AT196:AW196">
    <cfRule type="cellIs" dxfId="52" priority="88" operator="equal">
      <formula>"Yes"</formula>
    </cfRule>
  </conditionalFormatting>
  <conditionalFormatting sqref="AT201:AW201">
    <cfRule type="cellIs" dxfId="51" priority="97" operator="equal">
      <formula>"Yes"</formula>
    </cfRule>
  </conditionalFormatting>
  <conditionalFormatting sqref="AT203:AW203">
    <cfRule type="cellIs" dxfId="50" priority="87" operator="equal">
      <formula>"Yes"</formula>
    </cfRule>
  </conditionalFormatting>
  <conditionalFormatting sqref="AT112:AX112">
    <cfRule type="cellIs" dxfId="49" priority="129" operator="equal">
      <formula>"Yes"</formula>
    </cfRule>
  </conditionalFormatting>
  <conditionalFormatting sqref="AT118:AX118">
    <cfRule type="cellIs" dxfId="48" priority="125" operator="equal">
      <formula>"Yes"</formula>
    </cfRule>
  </conditionalFormatting>
  <conditionalFormatting sqref="AT145:AX145">
    <cfRule type="cellIs" dxfId="47" priority="113" operator="equal">
      <formula>"Yes"</formula>
    </cfRule>
  </conditionalFormatting>
  <conditionalFormatting sqref="AT147:AX147">
    <cfRule type="cellIs" dxfId="46" priority="75" operator="equal">
      <formula>"Yes"</formula>
    </cfRule>
  </conditionalFormatting>
  <conditionalFormatting sqref="AT152:AX152">
    <cfRule type="cellIs" dxfId="45" priority="111" operator="equal">
      <formula>"Yes"</formula>
    </cfRule>
  </conditionalFormatting>
  <conditionalFormatting sqref="AT154:AX154">
    <cfRule type="cellIs" dxfId="44" priority="94" operator="equal">
      <formula>"Yes"</formula>
    </cfRule>
  </conditionalFormatting>
  <conditionalFormatting sqref="AT159:AX159">
    <cfRule type="cellIs" dxfId="43" priority="109" operator="equal">
      <formula>"Yes"</formula>
    </cfRule>
  </conditionalFormatting>
  <conditionalFormatting sqref="AT161:AX161">
    <cfRule type="cellIs" dxfId="42" priority="93" operator="equal">
      <formula>"Yes"</formula>
    </cfRule>
  </conditionalFormatting>
  <conditionalFormatting sqref="AX8:AX9">
    <cfRule type="cellIs" dxfId="41" priority="16" operator="equal">
      <formula>"Yes"</formula>
    </cfRule>
  </conditionalFormatting>
  <conditionalFormatting sqref="AX11:AX12">
    <cfRule type="cellIs" dxfId="40" priority="63" operator="equal">
      <formula>"Yes"</formula>
    </cfRule>
  </conditionalFormatting>
  <conditionalFormatting sqref="AX14:AX15">
    <cfRule type="cellIs" dxfId="39" priority="62" operator="equal">
      <formula>"Yes"</formula>
    </cfRule>
  </conditionalFormatting>
  <conditionalFormatting sqref="AX17:AX18">
    <cfRule type="cellIs" dxfId="38" priority="61" operator="equal">
      <formula>"Yes"</formula>
    </cfRule>
  </conditionalFormatting>
  <conditionalFormatting sqref="AX20:AX21">
    <cfRule type="cellIs" dxfId="37" priority="60" operator="equal">
      <formula>"Yes"</formula>
    </cfRule>
  </conditionalFormatting>
  <conditionalFormatting sqref="AX23:AX24">
    <cfRule type="cellIs" dxfId="36" priority="71" operator="equal">
      <formula>"Yes"</formula>
    </cfRule>
  </conditionalFormatting>
  <conditionalFormatting sqref="AX26:AX27">
    <cfRule type="cellIs" dxfId="35" priority="70" operator="equal">
      <formula>"Yes"</formula>
    </cfRule>
  </conditionalFormatting>
  <conditionalFormatting sqref="AX29:AX30">
    <cfRule type="cellIs" dxfId="34" priority="69" operator="equal">
      <formula>"Yes"</formula>
    </cfRule>
  </conditionalFormatting>
  <conditionalFormatting sqref="AX32:AX33">
    <cfRule type="cellIs" dxfId="33" priority="68" operator="equal">
      <formula>"Yes"</formula>
    </cfRule>
  </conditionalFormatting>
  <conditionalFormatting sqref="AX35:AX39">
    <cfRule type="cellIs" dxfId="32" priority="15" operator="equal">
      <formula>"Yes"</formula>
    </cfRule>
  </conditionalFormatting>
  <conditionalFormatting sqref="AX41:AX45">
    <cfRule type="cellIs" dxfId="31" priority="11" operator="equal">
      <formula>"Yes"</formula>
    </cfRule>
  </conditionalFormatting>
  <conditionalFormatting sqref="AX47:AX48">
    <cfRule type="cellIs" dxfId="30" priority="55" operator="equal">
      <formula>"Yes"</formula>
    </cfRule>
  </conditionalFormatting>
  <conditionalFormatting sqref="AX50:AX51">
    <cfRule type="cellIs" dxfId="29" priority="53" operator="equal">
      <formula>"Yes"</formula>
    </cfRule>
  </conditionalFormatting>
  <conditionalFormatting sqref="AX53:AX57">
    <cfRule type="cellIs" dxfId="28" priority="6" operator="equal">
      <formula>"Yes"</formula>
    </cfRule>
  </conditionalFormatting>
  <conditionalFormatting sqref="AX59:AX60">
    <cfRule type="cellIs" dxfId="27" priority="49" operator="equal">
      <formula>"Yes"</formula>
    </cfRule>
  </conditionalFormatting>
  <conditionalFormatting sqref="AX62:AX63">
    <cfRule type="cellIs" dxfId="26" priority="47" operator="equal">
      <formula>"Yes"</formula>
    </cfRule>
  </conditionalFormatting>
  <conditionalFormatting sqref="AX65:AX66">
    <cfRule type="cellIs" dxfId="25" priority="45" operator="equal">
      <formula>"Yes"</formula>
    </cfRule>
  </conditionalFormatting>
  <conditionalFormatting sqref="AX68:AX69">
    <cfRule type="cellIs" dxfId="24" priority="43" operator="equal">
      <formula>"Yes"</formula>
    </cfRule>
  </conditionalFormatting>
  <conditionalFormatting sqref="AX71:AX72">
    <cfRule type="cellIs" dxfId="23" priority="41" operator="equal">
      <formula>"Yes"</formula>
    </cfRule>
  </conditionalFormatting>
  <conditionalFormatting sqref="AX76:AX86">
    <cfRule type="cellIs" dxfId="22" priority="5" operator="equal">
      <formula>"Yes"</formula>
    </cfRule>
  </conditionalFormatting>
  <conditionalFormatting sqref="AX88:AX89">
    <cfRule type="cellIs" dxfId="21" priority="37" operator="equal">
      <formula>"Yes"</formula>
    </cfRule>
  </conditionalFormatting>
  <conditionalFormatting sqref="AX91:AX92">
    <cfRule type="cellIs" dxfId="20" priority="35" operator="equal">
      <formula>"Yes"</formula>
    </cfRule>
  </conditionalFormatting>
  <conditionalFormatting sqref="AX94:AX95">
    <cfRule type="cellIs" dxfId="19" priority="33" operator="equal">
      <formula>"Yes"</formula>
    </cfRule>
  </conditionalFormatting>
  <conditionalFormatting sqref="AX97:AX98">
    <cfRule type="cellIs" dxfId="18" priority="31" operator="equal">
      <formula>"Yes"</formula>
    </cfRule>
  </conditionalFormatting>
  <conditionalFormatting sqref="AX100:AX101">
    <cfRule type="cellIs" dxfId="17" priority="29" operator="equal">
      <formula>"Yes"</formula>
    </cfRule>
  </conditionalFormatting>
  <conditionalFormatting sqref="AX103:AX107">
    <cfRule type="cellIs" dxfId="16" priority="4" operator="equal">
      <formula>"Yes"</formula>
    </cfRule>
  </conditionalFormatting>
  <conditionalFormatting sqref="AX109:AX110">
    <cfRule type="cellIs" dxfId="15" priority="25" operator="equal">
      <formula>"Yes"</formula>
    </cfRule>
  </conditionalFormatting>
  <conditionalFormatting sqref="AX115:AX116">
    <cfRule type="cellIs" dxfId="14" priority="67" operator="equal">
      <formula>"Yes"</formula>
    </cfRule>
  </conditionalFormatting>
  <conditionalFormatting sqref="AX121:AX122">
    <cfRule type="cellIs" dxfId="13" priority="66" operator="equal">
      <formula>"Yes"</formula>
    </cfRule>
  </conditionalFormatting>
  <conditionalFormatting sqref="AX124:AX125">
    <cfRule type="cellIs" dxfId="12" priority="65" operator="equal">
      <formula>"Yes"</formula>
    </cfRule>
  </conditionalFormatting>
  <conditionalFormatting sqref="AX127:AX128">
    <cfRule type="cellIs" dxfId="11" priority="64" operator="equal">
      <formula>"Yes"</formula>
    </cfRule>
  </conditionalFormatting>
  <conditionalFormatting sqref="AX131:AX136">
    <cfRule type="cellIs" dxfId="10" priority="24" operator="equal">
      <formula>"Yes"</formula>
    </cfRule>
  </conditionalFormatting>
  <conditionalFormatting sqref="AX138:AX143">
    <cfRule type="cellIs" dxfId="9" priority="23" operator="equal">
      <formula>"Yes"</formula>
    </cfRule>
  </conditionalFormatting>
  <conditionalFormatting sqref="AX166:AX171">
    <cfRule type="cellIs" dxfId="8" priority="22" operator="equal">
      <formula>"Yes"</formula>
    </cfRule>
  </conditionalFormatting>
  <conditionalFormatting sqref="AX173:AX178">
    <cfRule type="cellIs" dxfId="7" priority="21" operator="equal">
      <formula>"Yes"</formula>
    </cfRule>
  </conditionalFormatting>
  <conditionalFormatting sqref="AX180:AX185">
    <cfRule type="cellIs" dxfId="6" priority="20" operator="equal">
      <formula>"Yes"</formula>
    </cfRule>
  </conditionalFormatting>
  <conditionalFormatting sqref="AX187:AX192">
    <cfRule type="cellIs" dxfId="5" priority="19" operator="equal">
      <formula>"Yes"</formula>
    </cfRule>
  </conditionalFormatting>
  <conditionalFormatting sqref="AX194:AX199">
    <cfRule type="cellIs" dxfId="4" priority="18" operator="equal">
      <formula>"Yes"</formula>
    </cfRule>
  </conditionalFormatting>
  <conditionalFormatting sqref="AX201:AX206">
    <cfRule type="cellIs" dxfId="3" priority="17" operator="equal">
      <formula>"Yes"</formula>
    </cfRule>
  </conditionalFormatting>
  <conditionalFormatting sqref="BI8:BM206">
    <cfRule type="cellIs" dxfId="2" priority="1" operator="lessThan">
      <formula>0</formula>
    </cfRule>
    <cfRule type="cellIs" dxfId="1" priority="3" operator="equal">
      <formula>0</formula>
    </cfRule>
    <cfRule type="cellIs" dxfId="0" priority="2" operator="greaterThan">
      <formula>0</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AD7079AF64B540A97621E0AA6749AB" ma:contentTypeVersion="16" ma:contentTypeDescription="Create a new document." ma:contentTypeScope="" ma:versionID="7bc5d18352dc1eca4b3c9694cb98d1ea">
  <xsd:schema xmlns:xsd="http://www.w3.org/2001/XMLSchema" xmlns:xs="http://www.w3.org/2001/XMLSchema" xmlns:p="http://schemas.microsoft.com/office/2006/metadata/properties" xmlns:ns3="edb1fff5-7136-4998-893b-d0dfd0de6f20" xmlns:ns4="25748a6b-f269-4b6e-903d-34cc6d3d5944" xmlns:ns5="4aa49eba-5050-42ea-8607-cefea08f1057" targetNamespace="http://schemas.microsoft.com/office/2006/metadata/properties" ma:root="true" ma:fieldsID="9634a1bb86f338c1c77f23bc63692f7e" ns3:_="" ns4:_="" ns5:_="">
    <xsd:import namespace="edb1fff5-7136-4998-893b-d0dfd0de6f20"/>
    <xsd:import namespace="25748a6b-f269-4b6e-903d-34cc6d3d5944"/>
    <xsd:import namespace="4aa49eba-5050-42ea-8607-cefea08f1057"/>
    <xsd:element name="properties">
      <xsd:complexType>
        <xsd:sequence>
          <xsd:element name="documentManagement">
            <xsd:complexType>
              <xsd:all>
                <xsd:element ref="ns3:File_x0020_Part_x0020_No" minOccurs="0"/>
                <xsd:element ref="ns4:MediaServiceMetadata" minOccurs="0"/>
                <xsd:element ref="ns4:MediaServiceFastMetadata" minOccurs="0"/>
                <xsd:element ref="ns5:SharedWithUsers" minOccurs="0"/>
                <xsd:element ref="ns5:SharedWithDetails" minOccurs="0"/>
                <xsd:element ref="ns4:lcf76f155ced4ddcb4097134ff3c332f" minOccurs="0"/>
                <xsd:element ref="ns5:TaxCatchAll" minOccurs="0"/>
                <xsd:element ref="ns4:MediaServiceDateTaken" minOccurs="0"/>
                <xsd:element ref="ns4:MediaServiceGenerationTime" minOccurs="0"/>
                <xsd:element ref="ns4:MediaServiceEventHashCode" minOccurs="0"/>
                <xsd:element ref="ns4:MediaServiceOCR" minOccurs="0"/>
                <xsd:element ref="ns4:MediaServiceObjectDetectorVersion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b1fff5-7136-4998-893b-d0dfd0de6f20" elementFormDefault="qualified">
    <xsd:import namespace="http://schemas.microsoft.com/office/2006/documentManagement/types"/>
    <xsd:import namespace="http://schemas.microsoft.com/office/infopath/2007/PartnerControls"/>
    <xsd:element name="File_x0020_Part_x0020_No" ma:index="9" nillable="true" ma:displayName="File Part No" ma:description="eDOCS Document Title" ma:internalName="File_x0020_Part_x0020_N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748a6b-f269-4b6e-903d-34cc6d3d594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0ffdfd4-1385-4992-8e5f-4d7ed23790f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a49eba-5050-42ea-8607-cefea08f10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8ac22c0-e6b7-4098-92f8-1491db88874e}" ma:internalName="TaxCatchAll" ma:showField="CatchAllData" ma:web="4aa49eba-5050-42ea-8607-cefea08f10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aa49eba-5050-42ea-8607-cefea08f1057" xsi:nil="true"/>
    <File_x0020_Part_x0020_No xmlns="edb1fff5-7136-4998-893b-d0dfd0de6f20" xsi:nil="true"/>
    <lcf76f155ced4ddcb4097134ff3c332f xmlns="25748a6b-f269-4b6e-903d-34cc6d3d5944">
      <Terms xmlns="http://schemas.microsoft.com/office/infopath/2007/PartnerControls"/>
    </lcf76f155ced4ddcb4097134ff3c332f>
  </documentManagement>
</p:properties>
</file>

<file path=customXml/item3.xml><?xml version="1.0" encoding="utf-8"?>
<?mso-contentType ?>
<SharedContentType xmlns="Microsoft.SharePoint.Taxonomy.ContentTypeSync" SourceId="30ffdfd4-1385-4992-8e5f-4d7ed23790f6"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BA87CE-4E2B-4A23-996A-E6C0DDCD44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b1fff5-7136-4998-893b-d0dfd0de6f20"/>
    <ds:schemaRef ds:uri="25748a6b-f269-4b6e-903d-34cc6d3d5944"/>
    <ds:schemaRef ds:uri="4aa49eba-5050-42ea-8607-cefea08f10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28AD2B-46A8-4D03-BB0C-4A1098082FE1}">
  <ds:schemaRefs>
    <ds:schemaRef ds:uri="http://purl.org/dc/elements/1.1/"/>
    <ds:schemaRef ds:uri="http://purl.org/dc/terms/"/>
    <ds:schemaRef ds:uri="http://schemas.microsoft.com/office/2006/documentManagement/types"/>
    <ds:schemaRef ds:uri="edb1fff5-7136-4998-893b-d0dfd0de6f20"/>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4aa49eba-5050-42ea-8607-cefea08f1057"/>
    <ds:schemaRef ds:uri="25748a6b-f269-4b6e-903d-34cc6d3d5944"/>
    <ds:schemaRef ds:uri="http://purl.org/dc/dcmitype/"/>
  </ds:schemaRefs>
</ds:datastoreItem>
</file>

<file path=customXml/itemProps3.xml><?xml version="1.0" encoding="utf-8"?>
<ds:datastoreItem xmlns:ds="http://schemas.openxmlformats.org/officeDocument/2006/customXml" ds:itemID="{323E801F-9FB7-4A1F-8E59-2702FEAE6F25}">
  <ds:schemaRefs>
    <ds:schemaRef ds:uri="Microsoft.SharePoint.Taxonomy.ContentTypeSync"/>
  </ds:schemaRefs>
</ds:datastoreItem>
</file>

<file path=customXml/itemProps4.xml><?xml version="1.0" encoding="utf-8"?>
<ds:datastoreItem xmlns:ds="http://schemas.openxmlformats.org/officeDocument/2006/customXml" ds:itemID="{A27EF201-1596-4E17-B1CF-3B7E9358C9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Bill Calculator</vt:lpstr>
      <vt:lpstr>Supporting Data</vt:lpstr>
      <vt:lpstr>Selected Scheme</vt:lpstr>
      <vt:lpstr>RECOMMENDED PRICES RAB</vt:lpstr>
      <vt:lpstr>RECOMMENDED PRICES Annuity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2023-10-20T05:12:59Z</dcterms:created>
  <dcterms:modified xsi:type="dcterms:W3CDTF">2023-11-21T00:38:14Z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0x01010078AD7079AF64B540A97621E0AA6749AB</vt:lpwstr>
  </property>
  <property fmtid="{D5CDD505-2E9C-101B-9397-08002B2CF9AE}" pid="3" name="MSIP_Label_0ed01db3-c95c-4498-bb12-7f3e43fe422d_Enabled">
    <vt:lpwstr>true</vt:lpwstr>
  </property>
  <property fmtid="{D5CDD505-2E9C-101B-9397-08002B2CF9AE}" pid="4" name="MSIP_Label_0ed01db3-c95c-4498-bb12-7f3e43fe422d_SetDate">
    <vt:lpwstr>2023-10-20T05:12:41Z</vt:lpwstr>
  </property>
  <property fmtid="{D5CDD505-2E9C-101B-9397-08002B2CF9AE}" pid="5" name="MSIP_Label_0ed01db3-c95c-4498-bb12-7f3e43fe422d_Method">
    <vt:lpwstr>Standard</vt:lpwstr>
  </property>
  <property fmtid="{D5CDD505-2E9C-101B-9397-08002B2CF9AE}" pid="6" name="MSIP_Label_0ed01db3-c95c-4498-bb12-7f3e43fe422d_Name">
    <vt:lpwstr>Restricted</vt:lpwstr>
  </property>
  <property fmtid="{D5CDD505-2E9C-101B-9397-08002B2CF9AE}" pid="7" name="MSIP_Label_0ed01db3-c95c-4498-bb12-7f3e43fe422d_SiteId">
    <vt:lpwstr>11491073-990d-433d-bd35-3b3be0bfba26</vt:lpwstr>
  </property>
  <property fmtid="{D5CDD505-2E9C-101B-9397-08002B2CF9AE}" pid="8" name="MSIP_Label_0ed01db3-c95c-4498-bb12-7f3e43fe422d_ActionId">
    <vt:lpwstr>b8264f72-df2f-43ba-b5fe-00f6d454d128</vt:lpwstr>
  </property>
  <property fmtid="{D5CDD505-2E9C-101B-9397-08002B2CF9AE}" pid="9" name="MSIP_Label_0ed01db3-c95c-4498-bb12-7f3e43fe422d_ContentBits">
    <vt:lpwstr>0</vt:lpwstr>
  </property>
</Properties>
</file>